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 tabRatio="879"/>
  </bookViews>
  <sheets>
    <sheet name="т1" sheetId="91" r:id="rId1"/>
    <sheet name="т2" sheetId="96" state="hidden" r:id="rId2"/>
    <sheet name="т3" sheetId="97" state="hidden" r:id="rId3"/>
    <sheet name="т4" sheetId="98" state="hidden" r:id="rId4"/>
    <sheet name="т5" sheetId="101" state="hidden" r:id="rId5"/>
    <sheet name="т6 " sheetId="102" r:id="rId6"/>
  </sheets>
  <externalReferences>
    <externalReference r:id="rId7"/>
  </externalReferences>
  <definedNames>
    <definedName name="_xlnm.Print_Titles" localSheetId="0">т1!$21:$21</definedName>
    <definedName name="_xlnm.Print_Titles" localSheetId="1">т2!$7:$7</definedName>
    <definedName name="_xlnm.Print_Titles" localSheetId="2">т3!$7:$7</definedName>
    <definedName name="_xlnm.Print_Titles" localSheetId="3">т4!$7:$7</definedName>
    <definedName name="_xlnm.Print_Titles" localSheetId="4">т5!$7:$7</definedName>
    <definedName name="_xlnm.Print_Titles" localSheetId="5">'т6 '!$5:$5</definedName>
    <definedName name="_xlnm.Print_Area" localSheetId="0">т1!$A$1:$V$61</definedName>
    <definedName name="_xlnm.Print_Area" localSheetId="1">т2!$A$1:$V$45</definedName>
    <definedName name="_xlnm.Print_Area" localSheetId="2">т3!$A$1:$V$16</definedName>
    <definedName name="_xlnm.Print_Area" localSheetId="3">т4!$A$2:$V$23</definedName>
    <definedName name="_xlnm.Print_Area" localSheetId="4">т5!$A$1:$V$26</definedName>
    <definedName name="_xlnm.Print_Area" localSheetId="5">'т6 '!$A$1:$H$45</definedName>
  </definedNames>
  <calcPr calcId="145621"/>
</workbook>
</file>

<file path=xl/calcChain.xml><?xml version="1.0" encoding="utf-8"?>
<calcChain xmlns="http://schemas.openxmlformats.org/spreadsheetml/2006/main">
  <c r="L42" i="91" l="1"/>
  <c r="V42" i="91" l="1"/>
  <c r="D25" i="102"/>
  <c r="D11" i="102"/>
  <c r="C7" i="102" l="1"/>
  <c r="C9" i="102" s="1"/>
  <c r="G25" i="102"/>
  <c r="E25" i="102"/>
  <c r="F25" i="102" s="1"/>
  <c r="C25" i="102" s="1"/>
  <c r="E24" i="102"/>
  <c r="E23" i="102"/>
  <c r="E22" i="102"/>
  <c r="E21" i="102"/>
  <c r="H1" i="102"/>
  <c r="C11" i="102" l="1"/>
  <c r="Q42" i="91" l="1"/>
  <c r="O50" i="91"/>
  <c r="U50" i="91" l="1"/>
  <c r="V50" i="91" s="1"/>
  <c r="T44" i="91" l="1"/>
  <c r="T45" i="91"/>
  <c r="T46" i="91"/>
  <c r="T47" i="91"/>
  <c r="T48" i="91"/>
  <c r="T49" i="91"/>
  <c r="U42" i="91"/>
  <c r="Q44" i="91"/>
  <c r="R44" i="91"/>
  <c r="U44" i="91" s="1"/>
  <c r="Q45" i="91"/>
  <c r="R45" i="91"/>
  <c r="Q46" i="91"/>
  <c r="R46" i="91"/>
  <c r="Q47" i="91"/>
  <c r="R47" i="91"/>
  <c r="Q48" i="91"/>
  <c r="R48" i="91"/>
  <c r="U48" i="91" s="1"/>
  <c r="Q49" i="91"/>
  <c r="R49" i="91"/>
  <c r="N42" i="91"/>
  <c r="P42" i="91"/>
  <c r="N43" i="91"/>
  <c r="P43" i="91"/>
  <c r="N44" i="91"/>
  <c r="P44" i="91"/>
  <c r="N45" i="91"/>
  <c r="P45" i="91"/>
  <c r="N46" i="91"/>
  <c r="P46" i="91"/>
  <c r="N47" i="91"/>
  <c r="P47" i="91"/>
  <c r="N48" i="91"/>
  <c r="P48" i="91"/>
  <c r="N49" i="91"/>
  <c r="P49" i="91"/>
  <c r="M43" i="91"/>
  <c r="M44" i="91"/>
  <c r="M45" i="91"/>
  <c r="M46" i="91"/>
  <c r="M47" i="91"/>
  <c r="M48" i="91"/>
  <c r="M49" i="91"/>
  <c r="M42" i="91"/>
  <c r="K49" i="91"/>
  <c r="L49" i="91" s="1"/>
  <c r="K48" i="91"/>
  <c r="L48" i="91" s="1"/>
  <c r="K47" i="91"/>
  <c r="L47" i="91" s="1"/>
  <c r="K46" i="91"/>
  <c r="L46" i="91" s="1"/>
  <c r="K45" i="91"/>
  <c r="L45" i="91" s="1"/>
  <c r="K44" i="91"/>
  <c r="L44" i="91" s="1"/>
  <c r="L43" i="91"/>
  <c r="L61" i="91" s="1"/>
  <c r="U47" i="91" l="1"/>
  <c r="V47" i="91" s="1"/>
  <c r="U45" i="91"/>
  <c r="U46" i="91"/>
  <c r="V46" i="91" s="1"/>
  <c r="U43" i="91"/>
  <c r="V43" i="91" s="1"/>
  <c r="U49" i="91"/>
  <c r="V49" i="91" s="1"/>
  <c r="C6" i="102"/>
  <c r="V48" i="91"/>
  <c r="V44" i="91"/>
  <c r="V45" i="91"/>
  <c r="V61" i="91" l="1"/>
  <c r="D6" i="102" s="1"/>
  <c r="D8" i="102" l="1"/>
  <c r="D10" i="102" s="1"/>
  <c r="C8" i="102"/>
  <c r="C10" i="102" s="1"/>
  <c r="C15" i="102" s="1"/>
  <c r="V24" i="96"/>
  <c r="K18" i="98"/>
  <c r="L18" i="98" s="1"/>
  <c r="K17" i="98"/>
  <c r="L17" i="98" s="1"/>
  <c r="L14" i="98"/>
  <c r="L13" i="98"/>
  <c r="L10" i="98"/>
  <c r="L9" i="98"/>
  <c r="L40" i="96"/>
  <c r="L39" i="96"/>
  <c r="L37" i="96"/>
  <c r="L36" i="96"/>
  <c r="L14" i="96"/>
  <c r="L13" i="96"/>
  <c r="L10" i="96"/>
  <c r="L9" i="96"/>
  <c r="V40" i="96"/>
  <c r="V39" i="96"/>
  <c r="V37" i="96"/>
  <c r="V36" i="96"/>
  <c r="D17" i="102" l="1"/>
  <c r="F17" i="102" s="1"/>
  <c r="D18" i="102"/>
  <c r="F18" i="102" s="1"/>
  <c r="D16" i="102"/>
  <c r="F16" i="102" s="1"/>
  <c r="D13" i="102"/>
  <c r="C13" i="102"/>
  <c r="L23" i="98"/>
  <c r="L24" i="96"/>
  <c r="L45" i="96" s="1"/>
  <c r="F24" i="102" l="1"/>
  <c r="G18" i="102"/>
  <c r="G24" i="102" s="1"/>
  <c r="F22" i="102"/>
  <c r="G16" i="102"/>
  <c r="G22" i="102" s="1"/>
  <c r="F23" i="102"/>
  <c r="G17" i="102"/>
  <c r="G23" i="102" s="1"/>
  <c r="C21" i="102"/>
  <c r="G15" i="102"/>
  <c r="G21" i="102" s="1"/>
  <c r="F15" i="102"/>
  <c r="F21" i="102" s="1"/>
  <c r="V21" i="96"/>
  <c r="V22" i="96"/>
  <c r="F16" i="96"/>
  <c r="C23" i="102" l="1"/>
  <c r="C38" i="102" s="1"/>
  <c r="C22" i="102"/>
  <c r="C24" i="102"/>
  <c r="C19" i="102" s="1"/>
  <c r="C34" i="102" s="1"/>
  <c r="C35" i="102" s="1"/>
  <c r="D23" i="102"/>
  <c r="D38" i="102" s="1"/>
  <c r="D22" i="102"/>
  <c r="D19" i="102" s="1"/>
  <c r="D34" i="102" s="1"/>
  <c r="D35" i="102" s="1"/>
  <c r="D24" i="102"/>
  <c r="D21" i="102"/>
  <c r="V45" i="96"/>
  <c r="V1" i="98" l="1"/>
  <c r="V1" i="101" s="1"/>
  <c r="V1" i="97"/>
  <c r="V1" i="96"/>
  <c r="V23" i="98" l="1"/>
</calcChain>
</file>

<file path=xl/sharedStrings.xml><?xml version="1.0" encoding="utf-8"?>
<sst xmlns="http://schemas.openxmlformats.org/spreadsheetml/2006/main" count="1255" uniqueCount="281">
  <si>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</si>
  <si>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</si>
  <si>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</si>
  <si>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</si>
  <si>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</si>
  <si>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</si>
  <si>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</si>
  <si>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</si>
  <si>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</si>
  <si>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</si>
  <si>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</si>
  <si>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</si>
  <si>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</si>
  <si>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</si>
  <si>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</si>
  <si>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</si>
  <si>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</si>
  <si>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</si>
  <si>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</si>
  <si>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</si>
  <si>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</si>
  <si>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</si>
  <si>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</si>
  <si>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</si>
  <si>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</si>
  <si>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</si>
  <si>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</si>
  <si>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</si>
  <si>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</si>
  <si>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</si>
  <si>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</si>
  <si>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</si>
  <si>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</si>
  <si>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</si>
  <si>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</si>
  <si>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</si>
  <si>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</si>
  <si>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</si>
  <si>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</si>
  <si>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</si>
  <si>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</si>
  <si>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</si>
  <si>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</si>
  <si>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</si>
  <si>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</si>
  <si>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</si>
  <si>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</si>
  <si>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</si>
  <si>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</si>
  <si>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</si>
  <si>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</si>
  <si>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</si>
  <si>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</si>
  <si>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</si>
  <si>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</si>
  <si>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</si>
  <si>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</si>
  <si>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</si>
  <si>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</si>
  <si>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</si>
  <si>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</si>
  <si>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</si>
  <si>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</si>
  <si>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</si>
  <si>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</si>
  <si>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</si>
  <si>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</si>
  <si>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</si>
  <si>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</si>
  <si>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</si>
  <si>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</si>
  <si>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</si>
  <si>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</si>
  <si>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</si>
  <si>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</si>
  <si>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</si>
  <si>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</si>
  <si>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</si>
  <si>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</si>
  <si>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</si>
  <si>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</si>
  <si>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</si>
  <si>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</si>
  <si>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</si>
  <si>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</si>
  <si>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</si>
  <si>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</si>
  <si>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</si>
  <si>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</si>
  <si>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</si>
  <si>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</si>
  <si>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</si>
  <si>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</si>
  <si>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</si>
  <si>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</si>
  <si>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</si>
  <si>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</si>
  <si>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</si>
  <si>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</si>
  <si>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</si>
  <si>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</si>
  <si>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</si>
  <si>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</si>
  <si>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</si>
  <si>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</si>
  <si>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</si>
  <si>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</si>
  <si>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</si>
  <si>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</si>
  <si>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</si>
  <si>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</si>
  <si>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</si>
  <si>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</si>
  <si>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</si>
  <si>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</si>
  <si>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</si>
  <si>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</si>
  <si>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</si>
  <si>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</si>
  <si>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</si>
  <si>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</si>
  <si>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</si>
  <si>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</si>
  <si>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</si>
  <si>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</si>
  <si>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</si>
  <si>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</si>
  <si>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</si>
  <si>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</si>
  <si>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</si>
  <si>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</si>
  <si>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</si>
  <si>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</si>
  <si>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</si>
  <si>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</si>
  <si>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</si>
  <si>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</si>
  <si>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</si>
  <si>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</si>
  <si>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</si>
  <si>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</si>
  <si>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</si>
  <si>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</si>
  <si>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</si>
  <si>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</si>
  <si>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</si>
  <si>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</si>
  <si>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</si>
  <si>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</si>
  <si>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вакуумный выключатель на напряжение 110 кВ типа ВРС-110-31,5/2500УХЛ1</t>
  </si>
  <si>
    <t>Краснодарский край</t>
  </si>
  <si>
    <t>вакуумный выключатель на напряжение 10 кВ типа ВР1-10-20/1000У2</t>
  </si>
  <si>
    <t>вакуумный выключатель на напряжение 10 кВ типа ВР2-10-31,5/1600У2</t>
  </si>
  <si>
    <t>количество цепей-1, марка провода-АС-120, количество проводов в фазе -1.</t>
  </si>
  <si>
    <t>количество цепей-1, марка провода-АС-50, количество проводов в фазе -1.</t>
  </si>
  <si>
    <t>В1-02</t>
  </si>
  <si>
    <t>Б1-18</t>
  </si>
  <si>
    <t xml:space="preserve">П2-06 </t>
  </si>
  <si>
    <r>
      <t xml:space="preserve">Субъекты Российской Федерации, на территории которых реализуется инвестиционный проект: </t>
    </r>
    <r>
      <rPr>
        <u/>
        <sz val="12"/>
        <rFont val="Times New Roman"/>
        <family val="1"/>
        <charset val="204"/>
      </rPr>
      <t>Краснодарский край</t>
    </r>
  </si>
  <si>
    <t xml:space="preserve">                                                             строительство и (или) реконструкция</t>
  </si>
  <si>
    <t>форма таблиц с официального сайта Минэнерго России</t>
  </si>
  <si>
    <t>7.4</t>
  </si>
  <si>
    <t>7.5</t>
  </si>
  <si>
    <t>3 итого</t>
  </si>
  <si>
    <t>кроме того расходы, связанные с отводом земли и получением кадастрового паспорта</t>
  </si>
  <si>
    <t>Примечание ТСО</t>
  </si>
  <si>
    <t>в том числе:</t>
  </si>
  <si>
    <t>4индексы</t>
  </si>
  <si>
    <t>аналог предыдущего года</t>
  </si>
  <si>
    <t>Инфляция (ИПЦ) декабрь к декабрю</t>
  </si>
  <si>
    <t>показатели инфляции введены вспомогательно для расчета:</t>
  </si>
  <si>
    <r>
      <rPr>
        <b/>
        <sz val="11"/>
        <rFont val="Times New Roman"/>
        <family val="1"/>
        <charset val="204"/>
      </rPr>
      <t xml:space="preserve">Объем финансовых потребностей </t>
    </r>
    <r>
      <rPr>
        <b/>
        <i/>
        <sz val="11"/>
        <rFont val="Times New Roman"/>
        <family val="1"/>
        <charset val="204"/>
      </rPr>
      <t>ОФП</t>
    </r>
    <r>
      <rPr>
        <b/>
        <i/>
        <vertAlign val="subscript"/>
        <sz val="11"/>
        <rFont val="Times New Roman"/>
        <family val="1"/>
        <charset val="204"/>
      </rPr>
      <t>ПР</t>
    </r>
    <r>
      <rPr>
        <b/>
        <i/>
        <vertAlign val="superscript"/>
        <sz val="11"/>
        <rFont val="Times New Roman"/>
        <family val="1"/>
        <charset val="204"/>
      </rPr>
      <t xml:space="preserve">УНЦ </t>
    </r>
    <r>
      <rPr>
        <b/>
        <sz val="11"/>
        <rFont val="Times New Roman"/>
        <family val="1"/>
        <charset val="204"/>
      </rPr>
      <t>(в прогнозных ценах с НДС)</t>
    </r>
  </si>
  <si>
    <t xml:space="preserve">расчет по годам введен вспомогательно; показатель по каждому году равен: половина показателя в ценах на начало соответствующего года плюс половина показателя в ценах на конец соответствующего года </t>
  </si>
  <si>
    <t xml:space="preserve">1.1 </t>
  </si>
  <si>
    <t>в том числе проектные работы</t>
  </si>
  <si>
    <t>Работы</t>
  </si>
  <si>
    <t>Оборудование</t>
  </si>
  <si>
    <t>см. примечание по стр. 1.1</t>
  </si>
  <si>
    <t>5.1.</t>
  </si>
  <si>
    <t>5.2.</t>
  </si>
  <si>
    <t>3.земля</t>
  </si>
  <si>
    <t>4.а</t>
  </si>
  <si>
    <r>
      <rPr>
        <sz val="12"/>
        <color rgb="FFFF0000"/>
        <rFont val="Times New Roman"/>
        <family val="1"/>
        <charset val="204"/>
      </rPr>
      <t>Базовый</t>
    </r>
    <r>
      <rPr>
        <sz val="12"/>
        <rFont val="Times New Roman"/>
        <family val="1"/>
        <charset val="204"/>
      </rPr>
      <t xml:space="preserve"> укрупненный норматив цены</t>
    </r>
    <r>
      <rPr>
        <sz val="12"/>
        <color rgb="FFFF0000"/>
        <rFont val="Times New Roman"/>
        <family val="1"/>
        <charset val="204"/>
      </rPr>
      <t xml:space="preserve"> на 01.01.2018</t>
    </r>
    <r>
      <rPr>
        <sz val="12"/>
        <rFont val="Times New Roman"/>
        <family val="1"/>
        <charset val="204"/>
      </rPr>
      <t>, тыс рублей (без НДС)</t>
    </r>
  </si>
  <si>
    <t>Номер расценки коэффициента перехода (пересчета) от базового УНЦ к УНЦ субъекта РФ</t>
  </si>
  <si>
    <t>Коэффициент перехода (пересчета) от базового УНЦ к УНЦ субъекта РФ</t>
  </si>
  <si>
    <t xml:space="preserve">Укрупненный норматив цены субъекта РФ на 01.01.2018,  тыс рублей (без НДС) </t>
  </si>
  <si>
    <t xml:space="preserve"> 15.1</t>
  </si>
  <si>
    <t xml:space="preserve"> 15.2</t>
  </si>
  <si>
    <t xml:space="preserve"> 15.3</t>
  </si>
  <si>
    <t>В2-02</t>
  </si>
  <si>
    <t>Т4-05</t>
  </si>
  <si>
    <t>В2-03</t>
  </si>
  <si>
    <t xml:space="preserve">проектно-изыскательские работы для ПС 110/10 </t>
  </si>
  <si>
    <t xml:space="preserve">П1-02 </t>
  </si>
  <si>
    <t>Л1-04</t>
  </si>
  <si>
    <t>сумма Л1-04 и Л3-04</t>
  </si>
  <si>
    <t>сумма Л1-02 и  Л3-01</t>
  </si>
  <si>
    <t>Л1-02</t>
  </si>
  <si>
    <t>Постоянная часть ПС 110/10 кВ</t>
  </si>
  <si>
    <t>З1-02</t>
  </si>
  <si>
    <t>А-3</t>
  </si>
  <si>
    <t>А3-02</t>
  </si>
  <si>
    <t>НДС 20%</t>
  </si>
  <si>
    <t>2024 в ценах 2024</t>
  </si>
  <si>
    <t>2025 в ценах 2025</t>
  </si>
  <si>
    <t>2023/2022</t>
  </si>
  <si>
    <t>2024/2023</t>
  </si>
  <si>
    <t>2025/2024</t>
  </si>
  <si>
    <t xml:space="preserve">Ячейка трансформатора </t>
  </si>
  <si>
    <t>Выключатель (ячейка выключателя), ячейка распределительного устройства</t>
  </si>
  <si>
    <t>Ячейка трансформатора</t>
  </si>
  <si>
    <t xml:space="preserve">Выключатель (ячейка выключателя), ячейка распределительного устройства </t>
  </si>
  <si>
    <t>В2-01</t>
  </si>
  <si>
    <t>Т1-01-1..6</t>
  </si>
  <si>
    <t xml:space="preserve">П2-02 </t>
  </si>
  <si>
    <t>Л1-23 - 1..11</t>
  </si>
  <si>
    <t>Д1-03</t>
  </si>
  <si>
    <t>Д1-01</t>
  </si>
  <si>
    <t xml:space="preserve">КРМ 6-35 кВ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</si>
  <si>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</si>
  <si>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2025 3)</t>
    </r>
  </si>
  <si>
    <t xml:space="preserve"> АСУТП ПС и ТМ</t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</si>
  <si>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установка ИСУЭ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</si>
  <si>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проекта: ________________________________________________________</t>
  </si>
  <si>
    <t>5.3</t>
  </si>
  <si>
    <t>6-20</t>
  </si>
  <si>
    <t>35-1150</t>
  </si>
  <si>
    <t>35</t>
  </si>
  <si>
    <t>110</t>
  </si>
  <si>
    <t>Прибор учета однофазный</t>
  </si>
  <si>
    <t>Прибор учета трехфазный</t>
  </si>
  <si>
    <t>Прибор учета трехфазный с ТТ</t>
  </si>
  <si>
    <t>Прибор учета трехфазный для РП (СП, ТП, РТП), 
РУ 6-20 кВ</t>
  </si>
  <si>
    <t>Прибор учета трехфазный
 для ПС (ЗПС)</t>
  </si>
  <si>
    <t>ПКУ с ТТ и ТН</t>
  </si>
  <si>
    <t>точка учета</t>
  </si>
  <si>
    <t>А1-01</t>
  </si>
  <si>
    <t>А1-02</t>
  </si>
  <si>
    <t>А1-03</t>
  </si>
  <si>
    <t>А1-04</t>
  </si>
  <si>
    <t>А1-05</t>
  </si>
  <si>
    <t>А1-06</t>
  </si>
  <si>
    <t>А1-07</t>
  </si>
  <si>
    <t>А1-08</t>
  </si>
  <si>
    <t>Ц1-23-1..11</t>
  </si>
  <si>
    <t>ИВКЭ для ТП (СП, РП, РТП), РУ 6-20 кВ</t>
  </si>
  <si>
    <t>А2-01</t>
  </si>
  <si>
    <t>ед</t>
  </si>
  <si>
    <t>2024 в ценах на начало 2023г.</t>
  </si>
  <si>
    <t>2025 в ценах на начало 2023г.</t>
  </si>
  <si>
    <t>Предложение по корректировке утвержденного плана, тыс.руб.</t>
  </si>
  <si>
    <t>Справочно: рост к ценам на 01.01.2023г. (использован ИПЦ)</t>
  </si>
  <si>
    <t>Приказ Минэнерго России от 26.02.2024 N 131
"Об утверждении укрупненных нормативов цены типовых
технологических решений..."</t>
  </si>
  <si>
    <r>
      <t xml:space="preserve">Итого объем финансовых потребностей </t>
    </r>
    <r>
      <rPr>
        <b/>
        <i/>
        <sz val="11"/>
        <color theme="1"/>
        <rFont val="Times New Roman"/>
        <family val="1"/>
        <charset val="204"/>
      </rPr>
      <t>ОФП</t>
    </r>
    <r>
      <rPr>
        <b/>
        <i/>
        <vertAlign val="superscript"/>
        <sz val="11"/>
        <color theme="1"/>
        <rFont val="Times New Roman"/>
        <family val="1"/>
        <charset val="204"/>
      </rPr>
      <t>УНЦ</t>
    </r>
    <r>
      <rPr>
        <b/>
        <i/>
        <vertAlign val="subscript"/>
        <sz val="11"/>
        <color theme="1"/>
        <rFont val="Times New Roman"/>
        <family val="1"/>
        <charset val="204"/>
      </rPr>
      <t>2023</t>
    </r>
    <r>
      <rPr>
        <b/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b/>
        <vertAlign val="superscript"/>
        <sz val="11"/>
        <color theme="1"/>
        <rFont val="Times New Roman"/>
        <family val="1"/>
        <charset val="204"/>
      </rPr>
      <t>2)</t>
    </r>
  </si>
  <si>
    <t xml:space="preserve"> ОФПУНЦ2023 с НДС</t>
  </si>
  <si>
    <t xml:space="preserve">сумма стр. 3 и стр. 3.земля (все в ценах на 01.01.2023). </t>
  </si>
  <si>
    <t>2026 в ценах на начало 2023г.</t>
  </si>
  <si>
    <t>2027 в ценах на начало 2023г.</t>
  </si>
  <si>
    <t>сумма стр. 3</t>
  </si>
  <si>
    <t>2026 в ценах 2026</t>
  </si>
  <si>
    <t>2027 в ценах 2027</t>
  </si>
  <si>
    <t>2028 в ценах 2028</t>
  </si>
  <si>
    <t>Согласно справочнику "Индексы потребительских цен по Российской Федерации" https://rosstat.gov.ru/statistics/price</t>
  </si>
  <si>
    <t>2026/2025</t>
  </si>
  <si>
    <t>2027/2026</t>
  </si>
  <si>
    <t>2028/2027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</si>
  <si>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2025-2027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</si>
  <si>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</si>
  <si>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</si>
  <si>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2028 3)</t>
    </r>
  </si>
  <si>
    <t>Базовый укрупненный норматив цены на 01.01.2023, тыс рублей (без НДС)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</si>
  <si>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</t>
    </r>
  </si>
  <si>
    <t xml:space="preserve">Утвержденные плановые значения показателей приведены в соответствии 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</si>
  <si>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ООО "СЕТЬЭНЕРГОГРУПП"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</si>
  <si>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 xml:space="preserve"> год</t>
    </r>
  </si>
  <si>
    <t>Идентификатор инвестиционного проекта: P_1182375001401_01</t>
  </si>
  <si>
    <t xml:space="preserve">Укрупненный норматив цены субъекта РФ на 01.01.2024,  тыс рублей (без НДС) </t>
  </si>
  <si>
    <t>Базовый укрупненный норматив цены на 01.01.2025, тыс рублей (без НДС)</t>
  </si>
  <si>
    <t xml:space="preserve">Укрупненный норматив цены субъекта РФ на 01.01.2025,  тыс рублей (без НДС) </t>
  </si>
  <si>
    <t>Согласно п. 2 Приказа Минэнерго от 26.02.2024 N 131, УНЦ рассчитаны в ценах по состоянию на 01.01.2025</t>
  </si>
  <si>
    <t>Прогноз социально-экономического развития Российской Федерации на 2025 год и на плановый период 2026 и 2027 годовhttps://www.economy.gov.ru/material/directions/makroec/prognozy_socialno_ekonomicheskogo_razvitiya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</si>
</sst>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  <numFmt numFmtId="169" formatCode="_-* #,##0.00_р_._-;\-* #,##0.00_р_._-;_-* &quot;-&quot;_р_._-;_-@_-"/>
    <numFmt numFmtId="170" formatCode="#,##0.0000"/>
    <numFmt numFmtId="171" formatCode="0.000"/>
  </numFmts>
  <fonts count="6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vertAlign val="subscript"/>
      <sz val="11"/>
      <name val="Times New Roman"/>
      <family val="1"/>
      <charset val="204"/>
    </font>
    <font>
      <b/>
      <i/>
      <vertAlign val="superscript"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Calibri"/>
      <family val="2"/>
      <charset val="204"/>
    </font>
    <font>
      <b/>
      <i/>
      <sz val="11"/>
      <color theme="1"/>
      <name val="Times New Roman"/>
      <family val="1"/>
      <charset val="204"/>
    </font>
    <font>
      <b/>
      <i/>
      <vertAlign val="superscript"/>
      <sz val="11"/>
      <color theme="1"/>
      <name val="Times New Roman"/>
      <family val="1"/>
      <charset val="204"/>
    </font>
    <font>
      <b/>
      <i/>
      <vertAlign val="subscript"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i/>
      <sz val="11"/>
      <name val="Calibri"/>
      <family val="2"/>
      <charset val="204"/>
    </font>
    <font>
      <sz val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rgb="FFFF0000"/>
      <name val="Calibri"/>
      <family val="2"/>
      <charset val="204"/>
    </font>
    <font>
      <sz val="9"/>
      <name val="Times New Roman"/>
      <family val="1"/>
      <charset val="204"/>
    </font>
    <font>
      <sz val="11.5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  <xf numFmtId="0" fontId="1" fillId="0" borderId="0"/>
  </cellStyleXfs>
  <cellXfs count="237">
    <xf numFmtId="0" fontId="0" fillId="0" borderId="0" xfId="0"/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164" fontId="4" fillId="0" borderId="10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4" fillId="0" borderId="0" xfId="0" applyFont="1" applyAlignment="1">
      <alignment horizont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49" fontId="4" fillId="24" borderId="0" xfId="0" applyNumberFormat="1" applyFont="1" applyFill="1" applyAlignment="1">
      <alignment horizontal="center"/>
    </xf>
    <xf numFmtId="0" fontId="4" fillId="24" borderId="0" xfId="0" applyFont="1" applyFill="1" applyAlignment="1">
      <alignment wrapText="1"/>
    </xf>
    <xf numFmtId="0" fontId="4" fillId="24" borderId="0" xfId="0" applyFont="1" applyFill="1" applyAlignment="1">
      <alignment horizontal="center" wrapText="1"/>
    </xf>
    <xf numFmtId="0" fontId="4" fillId="24" borderId="0" xfId="0" applyFont="1" applyFill="1" applyAlignment="1">
      <alignment horizontal="right"/>
    </xf>
    <xf numFmtId="3" fontId="4" fillId="24" borderId="0" xfId="0" applyNumberFormat="1" applyFont="1" applyFill="1" applyAlignment="1">
      <alignment horizontal="center"/>
    </xf>
    <xf numFmtId="0" fontId="29" fillId="24" borderId="0" xfId="0" applyFont="1" applyFill="1" applyAlignment="1">
      <alignment horizontal="center" vertical="center" wrapText="1"/>
    </xf>
    <xf numFmtId="0" fontId="4" fillId="24" borderId="0" xfId="0" applyFont="1" applyFill="1"/>
    <xf numFmtId="0" fontId="4" fillId="24" borderId="10" xfId="0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 vertical="center"/>
    </xf>
    <xf numFmtId="0" fontId="4" fillId="24" borderId="0" xfId="0" applyFont="1" applyFill="1" applyAlignment="1">
      <alignment horizontal="center" vertical="center"/>
    </xf>
    <xf numFmtId="0" fontId="4" fillId="24" borderId="0" xfId="0" applyFont="1" applyFill="1" applyAlignment="1">
      <alignment horizontal="center" vertical="center" wrapText="1"/>
    </xf>
    <xf numFmtId="0" fontId="24" fillId="24" borderId="16" xfId="0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/>
    </xf>
    <xf numFmtId="0" fontId="4" fillId="24" borderId="0" xfId="0" applyFont="1" applyFill="1" applyAlignment="1">
      <alignment horizontal="center"/>
    </xf>
    <xf numFmtId="49" fontId="24" fillId="24" borderId="10" xfId="0" applyNumberFormat="1" applyFont="1" applyFill="1" applyBorder="1" applyAlignment="1">
      <alignment horizontal="center" vertical="center"/>
    </xf>
    <xf numFmtId="0" fontId="24" fillId="24" borderId="11" xfId="0" applyFont="1" applyFill="1" applyBorder="1" applyAlignment="1">
      <alignment vertical="center" wrapText="1"/>
    </xf>
    <xf numFmtId="3" fontId="24" fillId="24" borderId="10" xfId="0" applyNumberFormat="1" applyFont="1" applyFill="1" applyBorder="1" applyAlignment="1">
      <alignment horizontal="center" vertical="center" wrapText="1"/>
    </xf>
    <xf numFmtId="3" fontId="4" fillId="24" borderId="10" xfId="0" applyNumberFormat="1" applyFont="1" applyFill="1" applyBorder="1" applyAlignment="1">
      <alignment horizontal="center"/>
    </xf>
    <xf numFmtId="0" fontId="24" fillId="24" borderId="10" xfId="0" applyFont="1" applyFill="1" applyBorder="1" applyAlignment="1">
      <alignment vertical="center" wrapText="1"/>
    </xf>
    <xf numFmtId="3" fontId="24" fillId="24" borderId="10" xfId="0" applyNumberFormat="1" applyFont="1" applyFill="1" applyBorder="1" applyAlignment="1">
      <alignment horizontal="center" vertical="center"/>
    </xf>
    <xf numFmtId="0" fontId="4" fillId="24" borderId="10" xfId="0" applyFont="1" applyFill="1" applyBorder="1" applyAlignment="1">
      <alignment horizontal="center" wrapText="1"/>
    </xf>
    <xf numFmtId="3" fontId="43" fillId="24" borderId="10" xfId="0" applyNumberFormat="1" applyFont="1" applyFill="1" applyBorder="1" applyAlignment="1">
      <alignment horizontal="center" vertical="center"/>
    </xf>
    <xf numFmtId="49" fontId="43" fillId="24" borderId="10" xfId="0" applyNumberFormat="1" applyFont="1" applyFill="1" applyBorder="1" applyAlignment="1">
      <alignment horizontal="center" vertical="center"/>
    </xf>
    <xf numFmtId="0" fontId="45" fillId="24" borderId="10" xfId="0" applyFont="1" applyFill="1" applyBorder="1" applyAlignment="1">
      <alignment horizontal="left" vertical="center" wrapText="1"/>
    </xf>
    <xf numFmtId="0" fontId="43" fillId="24" borderId="10" xfId="0" applyFont="1" applyFill="1" applyBorder="1" applyAlignment="1">
      <alignment vertical="center" wrapText="1"/>
    </xf>
    <xf numFmtId="168" fontId="24" fillId="24" borderId="10" xfId="0" applyNumberFormat="1" applyFont="1" applyFill="1" applyBorder="1" applyAlignment="1">
      <alignment horizontal="center" vertical="center"/>
    </xf>
    <xf numFmtId="0" fontId="4" fillId="24" borderId="10" xfId="0" applyFont="1" applyFill="1" applyBorder="1" applyAlignment="1">
      <alignment horizontal="left"/>
    </xf>
    <xf numFmtId="0" fontId="27" fillId="24" borderId="10" xfId="0" applyFont="1" applyFill="1" applyBorder="1" applyAlignment="1">
      <alignment horizontal="left" vertical="center" wrapText="1"/>
    </xf>
    <xf numFmtId="0" fontId="4" fillId="24" borderId="10" xfId="0" applyFont="1" applyFill="1" applyBorder="1" applyAlignment="1">
      <alignment wrapText="1"/>
    </xf>
    <xf numFmtId="0" fontId="4" fillId="24" borderId="10" xfId="0" applyFont="1" applyFill="1" applyBorder="1"/>
    <xf numFmtId="0" fontId="30" fillId="24" borderId="0" xfId="0" applyFont="1" applyFill="1" applyAlignment="1">
      <alignment horizontal="center" vertical="center" wrapText="1"/>
    </xf>
    <xf numFmtId="0" fontId="36" fillId="24" borderId="10" xfId="0" applyFont="1" applyFill="1" applyBorder="1" applyAlignment="1">
      <alignment horizontal="left" vertical="center"/>
    </xf>
    <xf numFmtId="49" fontId="24" fillId="24" borderId="0" xfId="0" applyNumberFormat="1" applyFont="1" applyFill="1" applyAlignment="1">
      <alignment horizontal="center" vertical="center"/>
    </xf>
    <xf numFmtId="0" fontId="27" fillId="24" borderId="0" xfId="0" applyFont="1" applyFill="1" applyAlignment="1">
      <alignment horizontal="left" vertical="center" wrapText="1"/>
    </xf>
    <xf numFmtId="0" fontId="0" fillId="24" borderId="0" xfId="0" applyFill="1"/>
    <xf numFmtId="49" fontId="4" fillId="24" borderId="0" xfId="0" applyNumberFormat="1" applyFont="1" applyFill="1" applyAlignment="1">
      <alignment horizontal="center" vertical="center"/>
    </xf>
    <xf numFmtId="0" fontId="5" fillId="24" borderId="0" xfId="0" applyFont="1" applyFill="1" applyAlignment="1">
      <alignment vertical="center" wrapText="1"/>
    </xf>
    <xf numFmtId="0" fontId="5" fillId="24" borderId="0" xfId="0" applyFont="1" applyFill="1" applyAlignment="1">
      <alignment horizontal="center" vertical="center" wrapText="1"/>
    </xf>
    <xf numFmtId="3" fontId="5" fillId="24" borderId="0" xfId="0" applyNumberFormat="1" applyFont="1" applyFill="1" applyAlignment="1">
      <alignment horizontal="center" vertical="center"/>
    </xf>
    <xf numFmtId="0" fontId="4" fillId="24" borderId="0" xfId="0" applyFont="1" applyFill="1" applyAlignment="1">
      <alignment vertical="center"/>
    </xf>
    <xf numFmtId="0" fontId="4" fillId="24" borderId="0" xfId="0" applyFont="1" applyFill="1" applyAlignment="1">
      <alignment horizontal="right" vertical="center"/>
    </xf>
    <xf numFmtId="3" fontId="4" fillId="24" borderId="10" xfId="0" applyNumberFormat="1" applyFont="1" applyFill="1" applyBorder="1" applyAlignment="1">
      <alignment horizontal="center" vertical="center" wrapText="1"/>
    </xf>
    <xf numFmtId="49" fontId="4" fillId="24" borderId="10" xfId="0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left" vertical="center" wrapText="1"/>
    </xf>
    <xf numFmtId="0" fontId="4" fillId="24" borderId="10" xfId="0" applyFont="1" applyFill="1" applyBorder="1" applyAlignment="1">
      <alignment vertical="center" wrapText="1"/>
    </xf>
    <xf numFmtId="164" fontId="4" fillId="24" borderId="10" xfId="0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vertical="center"/>
    </xf>
    <xf numFmtId="3" fontId="5" fillId="24" borderId="10" xfId="0" applyNumberFormat="1" applyFont="1" applyFill="1" applyBorder="1" applyAlignment="1">
      <alignment horizontal="center" vertical="center" wrapText="1"/>
    </xf>
    <xf numFmtId="3" fontId="0" fillId="24" borderId="10" xfId="0" applyNumberFormat="1" applyFill="1" applyBorder="1" applyAlignment="1">
      <alignment horizontal="center" vertical="center"/>
    </xf>
    <xf numFmtId="49" fontId="4" fillId="24" borderId="10" xfId="0" applyNumberFormat="1" applyFont="1" applyFill="1" applyBorder="1" applyAlignment="1">
      <alignment horizontal="center" vertical="center"/>
    </xf>
    <xf numFmtId="0" fontId="4" fillId="24" borderId="10" xfId="52" applyFont="1" applyFill="1" applyBorder="1" applyAlignment="1">
      <alignment horizontal="center" vertical="center" wrapText="1"/>
    </xf>
    <xf numFmtId="3" fontId="4" fillId="24" borderId="10" xfId="0" applyNumberFormat="1" applyFont="1" applyFill="1" applyBorder="1" applyAlignment="1">
      <alignment horizontal="center" vertical="center"/>
    </xf>
    <xf numFmtId="164" fontId="4" fillId="24" borderId="10" xfId="0" applyNumberFormat="1" applyFont="1" applyFill="1" applyBorder="1" applyAlignment="1">
      <alignment horizontal="center" vertical="center"/>
    </xf>
    <xf numFmtId="0" fontId="4" fillId="24" borderId="10" xfId="0" quotePrefix="1" applyFont="1" applyFill="1" applyBorder="1" applyAlignment="1">
      <alignment horizontal="center" vertical="center" wrapText="1"/>
    </xf>
    <xf numFmtId="4" fontId="4" fillId="24" borderId="10" xfId="0" applyNumberFormat="1" applyFont="1" applyFill="1" applyBorder="1" applyAlignment="1">
      <alignment horizontal="center" vertical="center" wrapText="1"/>
    </xf>
    <xf numFmtId="3" fontId="5" fillId="24" borderId="10" xfId="0" applyNumberFormat="1" applyFont="1" applyFill="1" applyBorder="1" applyAlignment="1">
      <alignment horizontal="center" vertical="center"/>
    </xf>
    <xf numFmtId="49" fontId="5" fillId="24" borderId="0" xfId="0" applyNumberFormat="1" applyFont="1" applyFill="1" applyAlignment="1">
      <alignment horizontal="center" vertical="center" wrapText="1"/>
    </xf>
    <xf numFmtId="0" fontId="4" fillId="24" borderId="0" xfId="0" applyFont="1" applyFill="1" applyAlignment="1">
      <alignment vertical="center" wrapText="1"/>
    </xf>
    <xf numFmtId="164" fontId="4" fillId="24" borderId="0" xfId="0" applyNumberFormat="1" applyFont="1" applyFill="1" applyAlignment="1">
      <alignment horizontal="center" vertical="center" wrapText="1"/>
    </xf>
    <xf numFmtId="3" fontId="5" fillId="24" borderId="0" xfId="0" applyNumberFormat="1" applyFont="1" applyFill="1" applyAlignment="1">
      <alignment horizontal="center" vertical="center" wrapText="1"/>
    </xf>
    <xf numFmtId="49" fontId="4" fillId="24" borderId="14" xfId="0" applyNumberFormat="1" applyFont="1" applyFill="1" applyBorder="1" applyAlignment="1">
      <alignment horizontal="center" vertical="center" wrapText="1"/>
    </xf>
    <xf numFmtId="3" fontId="0" fillId="24" borderId="10" xfId="0" applyNumberFormat="1" applyFill="1" applyBorder="1" applyAlignment="1">
      <alignment horizontal="center" vertical="center" wrapText="1"/>
    </xf>
    <xf numFmtId="0" fontId="4" fillId="24" borderId="10" xfId="52" applyFont="1" applyFill="1" applyBorder="1" applyAlignment="1">
      <alignment horizontal="center" vertical="center"/>
    </xf>
    <xf numFmtId="0" fontId="0" fillId="24" borderId="10" xfId="0" applyFill="1" applyBorder="1" applyAlignment="1">
      <alignment horizontal="center" vertical="center" wrapText="1"/>
    </xf>
    <xf numFmtId="0" fontId="42" fillId="24" borderId="0" xfId="0" applyFont="1" applyFill="1" applyAlignment="1">
      <alignment horizontal="center" vertical="center" wrapText="1"/>
    </xf>
    <xf numFmtId="0" fontId="4" fillId="24" borderId="10" xfId="52" applyFont="1" applyFill="1" applyBorder="1" applyAlignment="1">
      <alignment vertical="center" wrapText="1"/>
    </xf>
    <xf numFmtId="0" fontId="4" fillId="24" borderId="10" xfId="52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horizontal="center" vertical="center" wrapText="1"/>
    </xf>
    <xf numFmtId="0" fontId="49" fillId="24" borderId="10" xfId="0" applyFont="1" applyFill="1" applyBorder="1" applyAlignment="1">
      <alignment horizontal="center" vertical="center" wrapText="1"/>
    </xf>
    <xf numFmtId="49" fontId="40" fillId="24" borderId="10" xfId="0" applyNumberFormat="1" applyFont="1" applyFill="1" applyBorder="1" applyAlignment="1">
      <alignment horizontal="center" vertical="center"/>
    </xf>
    <xf numFmtId="0" fontId="40" fillId="24" borderId="11" xfId="0" applyFont="1" applyFill="1" applyBorder="1" applyAlignment="1">
      <alignment vertical="center" wrapText="1"/>
    </xf>
    <xf numFmtId="3" fontId="40" fillId="24" borderId="10" xfId="0" applyNumberFormat="1" applyFont="1" applyFill="1" applyBorder="1" applyAlignment="1">
      <alignment horizontal="center" vertical="center" wrapText="1"/>
    </xf>
    <xf numFmtId="0" fontId="51" fillId="24" borderId="0" xfId="0" applyFont="1" applyFill="1" applyAlignment="1">
      <alignment horizontal="center" vertical="center" wrapText="1"/>
    </xf>
    <xf numFmtId="0" fontId="50" fillId="24" borderId="0" xfId="0" applyFont="1" applyFill="1"/>
    <xf numFmtId="3" fontId="40" fillId="24" borderId="10" xfId="0" applyNumberFormat="1" applyFont="1" applyFill="1" applyBorder="1" applyAlignment="1">
      <alignment horizontal="center" vertical="center"/>
    </xf>
    <xf numFmtId="0" fontId="50" fillId="24" borderId="10" xfId="0" applyFont="1" applyFill="1" applyBorder="1" applyAlignment="1">
      <alignment horizontal="center"/>
    </xf>
    <xf numFmtId="0" fontId="56" fillId="24" borderId="0" xfId="0" applyFont="1" applyFill="1" applyAlignment="1">
      <alignment horizontal="center" vertical="center" wrapText="1"/>
    </xf>
    <xf numFmtId="0" fontId="5" fillId="24" borderId="0" xfId="0" applyFont="1" applyFill="1"/>
    <xf numFmtId="49" fontId="52" fillId="24" borderId="10" xfId="0" applyNumberFormat="1" applyFont="1" applyFill="1" applyBorder="1" applyAlignment="1">
      <alignment horizontal="center" vertical="center"/>
    </xf>
    <xf numFmtId="0" fontId="52" fillId="24" borderId="11" xfId="0" applyFont="1" applyFill="1" applyBorder="1" applyAlignment="1">
      <alignment vertical="center" wrapText="1"/>
    </xf>
    <xf numFmtId="3" fontId="52" fillId="24" borderId="10" xfId="0" applyNumberFormat="1" applyFont="1" applyFill="1" applyBorder="1" applyAlignment="1">
      <alignment horizontal="center" vertical="center"/>
    </xf>
    <xf numFmtId="0" fontId="57" fillId="24" borderId="0" xfId="0" applyFont="1" applyFill="1"/>
    <xf numFmtId="0" fontId="5" fillId="24" borderId="10" xfId="0" applyFont="1" applyFill="1" applyBorder="1" applyAlignment="1">
      <alignment horizontal="center" wrapText="1"/>
    </xf>
    <xf numFmtId="0" fontId="27" fillId="24" borderId="0" xfId="0" applyFont="1" applyFill="1" applyAlignment="1">
      <alignment horizontal="left" vertical="center"/>
    </xf>
    <xf numFmtId="0" fontId="36" fillId="24" borderId="0" xfId="0" applyFont="1" applyFill="1" applyAlignment="1">
      <alignment horizontal="left" vertical="center"/>
    </xf>
    <xf numFmtId="0" fontId="36" fillId="24" borderId="0" xfId="0" applyFont="1" applyFill="1" applyAlignment="1">
      <alignment horizontal="left" vertical="center" wrapText="1"/>
    </xf>
    <xf numFmtId="49" fontId="24" fillId="24" borderId="0" xfId="0" applyNumberFormat="1" applyFont="1" applyFill="1" applyAlignment="1">
      <alignment horizontal="left" vertical="center"/>
    </xf>
    <xf numFmtId="0" fontId="24" fillId="24" borderId="0" xfId="0" applyFont="1" applyFill="1" applyAlignment="1">
      <alignment horizontal="left" vertical="center" wrapText="1"/>
    </xf>
    <xf numFmtId="3" fontId="50" fillId="24" borderId="10" xfId="0" applyNumberFormat="1" applyFont="1" applyFill="1" applyBorder="1" applyAlignment="1">
      <alignment horizontal="center" wrapText="1"/>
    </xf>
    <xf numFmtId="3" fontId="50" fillId="24" borderId="10" xfId="0" applyNumberFormat="1" applyFont="1" applyFill="1" applyBorder="1" applyAlignment="1">
      <alignment horizontal="center" vertical="center" wrapText="1"/>
    </xf>
    <xf numFmtId="0" fontId="49" fillId="24" borderId="10" xfId="0" applyFont="1" applyFill="1" applyBorder="1" applyAlignment="1">
      <alignment horizontal="center" vertical="center"/>
    </xf>
    <xf numFmtId="0" fontId="5" fillId="24" borderId="0" xfId="0" applyFont="1" applyFill="1" applyAlignment="1">
      <alignment vertical="center"/>
    </xf>
    <xf numFmtId="3" fontId="27" fillId="24" borderId="10" xfId="0" applyNumberFormat="1" applyFont="1" applyFill="1" applyBorder="1" applyAlignment="1">
      <alignment horizontal="center"/>
    </xf>
    <xf numFmtId="0" fontId="58" fillId="24" borderId="10" xfId="0" applyFont="1" applyFill="1" applyBorder="1" applyAlignment="1">
      <alignment horizontal="center" vertical="center" wrapText="1"/>
    </xf>
    <xf numFmtId="3" fontId="36" fillId="24" borderId="10" xfId="0" applyNumberFormat="1" applyFont="1" applyFill="1" applyBorder="1" applyAlignment="1">
      <alignment horizontal="center"/>
    </xf>
    <xf numFmtId="0" fontId="59" fillId="24" borderId="10" xfId="0" applyFont="1" applyFill="1" applyBorder="1" applyAlignment="1">
      <alignment horizontal="center" vertical="center" wrapText="1"/>
    </xf>
    <xf numFmtId="3" fontId="46" fillId="24" borderId="10" xfId="0" applyNumberFormat="1" applyFont="1" applyFill="1" applyBorder="1" applyAlignment="1">
      <alignment horizontal="center"/>
    </xf>
    <xf numFmtId="0" fontId="60" fillId="24" borderId="10" xfId="0" applyFont="1" applyFill="1" applyBorder="1" applyAlignment="1">
      <alignment horizontal="center" vertical="center" wrapText="1"/>
    </xf>
    <xf numFmtId="3" fontId="45" fillId="24" borderId="10" xfId="0" applyNumberFormat="1" applyFont="1" applyFill="1" applyBorder="1" applyAlignment="1">
      <alignment horizontal="center"/>
    </xf>
    <xf numFmtId="0" fontId="61" fillId="24" borderId="10" xfId="0" applyFont="1" applyFill="1" applyBorder="1" applyAlignment="1">
      <alignment horizontal="center" vertical="center" wrapText="1"/>
    </xf>
    <xf numFmtId="0" fontId="27" fillId="24" borderId="10" xfId="0" applyFont="1" applyFill="1" applyBorder="1"/>
    <xf numFmtId="168" fontId="43" fillId="24" borderId="10" xfId="0" applyNumberFormat="1" applyFont="1" applyFill="1" applyBorder="1" applyAlignment="1">
      <alignment horizontal="center" vertical="center"/>
    </xf>
    <xf numFmtId="0" fontId="42" fillId="24" borderId="10" xfId="0" applyFont="1" applyFill="1" applyBorder="1" applyAlignment="1">
      <alignment horizontal="center" vertical="center" wrapText="1"/>
    </xf>
    <xf numFmtId="0" fontId="42" fillId="24" borderId="10" xfId="0" applyFont="1" applyFill="1" applyBorder="1" applyAlignment="1">
      <alignment vertical="center" wrapText="1"/>
    </xf>
    <xf numFmtId="4" fontId="0" fillId="24" borderId="10" xfId="0" applyNumberFormat="1" applyFill="1" applyBorder="1" applyAlignment="1">
      <alignment horizontal="center" vertical="center"/>
    </xf>
    <xf numFmtId="4" fontId="0" fillId="24" borderId="10" xfId="0" applyNumberFormat="1" applyFill="1" applyBorder="1" applyAlignment="1">
      <alignment horizontal="center" vertical="center" wrapText="1"/>
    </xf>
    <xf numFmtId="3" fontId="63" fillId="24" borderId="10" xfId="0" applyNumberFormat="1" applyFont="1" applyFill="1" applyBorder="1" applyAlignment="1">
      <alignment horizontal="center" vertical="center"/>
    </xf>
    <xf numFmtId="3" fontId="64" fillId="0" borderId="10" xfId="0" applyNumberFormat="1" applyFon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4" fillId="24" borderId="0" xfId="54" applyFont="1" applyFill="1" applyAlignment="1">
      <alignment horizontal="center" vertical="center" wrapText="1"/>
    </xf>
    <xf numFmtId="49" fontId="24" fillId="24" borderId="15" xfId="54" applyNumberFormat="1" applyFont="1" applyFill="1" applyBorder="1" applyAlignment="1">
      <alignment horizontal="center" vertical="center" wrapText="1"/>
    </xf>
    <xf numFmtId="0" fontId="4" fillId="0" borderId="11" xfId="54" applyFont="1" applyBorder="1" applyAlignment="1">
      <alignment horizontal="center" vertical="center" wrapText="1"/>
    </xf>
    <xf numFmtId="3" fontId="40" fillId="0" borderId="10" xfId="0" applyNumberFormat="1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65" fillId="24" borderId="0" xfId="0" applyFont="1" applyFill="1" applyAlignment="1">
      <alignment horizontal="left" vertical="center"/>
    </xf>
    <xf numFmtId="3" fontId="43" fillId="0" borderId="10" xfId="0" applyNumberFormat="1" applyFont="1" applyBorder="1" applyAlignment="1">
      <alignment horizontal="center" vertical="center"/>
    </xf>
    <xf numFmtId="3" fontId="46" fillId="24" borderId="10" xfId="0" applyNumberFormat="1" applyFont="1" applyFill="1" applyBorder="1" applyAlignment="1">
      <alignment horizontal="center" vertical="center"/>
    </xf>
    <xf numFmtId="3" fontId="24" fillId="0" borderId="1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168" fontId="24" fillId="24" borderId="11" xfId="0" applyNumberFormat="1" applyFont="1" applyFill="1" applyBorder="1" applyAlignment="1">
      <alignment horizontal="center" vertical="center"/>
    </xf>
    <xf numFmtId="0" fontId="66" fillId="24" borderId="10" xfId="0" applyFont="1" applyFill="1" applyBorder="1" applyAlignment="1">
      <alignment horizontal="center" wrapText="1"/>
    </xf>
    <xf numFmtId="170" fontId="24" fillId="24" borderId="10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3" fontId="4" fillId="0" borderId="11" xfId="0" applyNumberFormat="1" applyFont="1" applyBorder="1" applyAlignment="1">
      <alignment horizontal="center"/>
    </xf>
    <xf numFmtId="171" fontId="4" fillId="24" borderId="10" xfId="0" applyNumberFormat="1" applyFont="1" applyFill="1" applyBorder="1" applyAlignment="1">
      <alignment wrapText="1"/>
    </xf>
    <xf numFmtId="171" fontId="61" fillId="24" borderId="10" xfId="0" applyNumberFormat="1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32" fillId="0" borderId="0" xfId="37" applyFont="1" applyFill="1" applyAlignment="1">
      <alignment horizontal="right"/>
    </xf>
    <xf numFmtId="0" fontId="31" fillId="0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/>
    </xf>
    <xf numFmtId="0" fontId="31" fillId="0" borderId="0" xfId="0" applyFont="1" applyFill="1"/>
    <xf numFmtId="0" fontId="32" fillId="0" borderId="0" xfId="53" applyFont="1" applyFill="1" applyAlignment="1">
      <alignment vertical="center"/>
    </xf>
    <xf numFmtId="0" fontId="4" fillId="0" borderId="0" xfId="53" applyFont="1" applyFill="1" applyAlignment="1">
      <alignment vertical="center"/>
    </xf>
    <xf numFmtId="0" fontId="4" fillId="0" borderId="0" xfId="53" applyFont="1" applyFill="1" applyAlignment="1">
      <alignment vertical="top"/>
    </xf>
    <xf numFmtId="0" fontId="32" fillId="0" borderId="0" xfId="0" applyFont="1" applyFill="1" applyAlignment="1">
      <alignment vertical="center"/>
    </xf>
    <xf numFmtId="0" fontId="32" fillId="0" borderId="0" xfId="0" applyFont="1" applyFill="1"/>
    <xf numFmtId="0" fontId="4" fillId="0" borderId="0" xfId="0" applyFont="1" applyFill="1" applyAlignment="1">
      <alignment vertical="center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0" fontId="4" fillId="0" borderId="10" xfId="0" quotePrefix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164" fontId="4" fillId="0" borderId="18" xfId="0" applyNumberFormat="1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center" vertical="center"/>
    </xf>
    <xf numFmtId="0" fontId="67" fillId="0" borderId="10" xfId="0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/>
    </xf>
    <xf numFmtId="169" fontId="4" fillId="0" borderId="10" xfId="0" applyNumberFormat="1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3" fontId="67" fillId="0" borderId="10" xfId="0" applyNumberFormat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4" fontId="31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left" vertical="center" wrapText="1"/>
    </xf>
    <xf numFmtId="0" fontId="27" fillId="0" borderId="0" xfId="0" applyFont="1" applyFill="1" applyAlignment="1">
      <alignment horizontal="left" vertical="center"/>
    </xf>
    <xf numFmtId="0" fontId="36" fillId="0" borderId="0" xfId="0" applyFont="1" applyFill="1" applyAlignment="1">
      <alignment horizontal="left" vertical="center"/>
    </xf>
    <xf numFmtId="0" fontId="36" fillId="0" borderId="0" xfId="0" applyFont="1" applyFill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Fill="1" applyAlignment="1">
      <alignment horizontal="center" vertical="center"/>
    </xf>
    <xf numFmtId="0" fontId="27" fillId="0" borderId="0" xfId="53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6" fillId="0" borderId="17" xfId="0" applyFont="1" applyFill="1" applyBorder="1" applyAlignment="1">
      <alignment horizontal="left" vertical="center" wrapText="1"/>
    </xf>
    <xf numFmtId="0" fontId="36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6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center" wrapText="1"/>
    </xf>
    <xf numFmtId="0" fontId="27" fillId="0" borderId="0" xfId="0" applyFont="1" applyFill="1" applyAlignment="1">
      <alignment horizontal="left" vertical="center"/>
    </xf>
    <xf numFmtId="0" fontId="4" fillId="24" borderId="10" xfId="0" applyFont="1" applyFill="1" applyBorder="1" applyAlignment="1">
      <alignment horizontal="center" vertical="center" wrapText="1"/>
    </xf>
    <xf numFmtId="0" fontId="4" fillId="24" borderId="15" xfId="0" applyFont="1" applyFill="1" applyBorder="1" applyAlignment="1">
      <alignment horizontal="center" vertical="center"/>
    </xf>
    <xf numFmtId="49" fontId="4" fillId="24" borderId="10" xfId="0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/>
    </xf>
    <xf numFmtId="0" fontId="27" fillId="24" borderId="0" xfId="0" applyFont="1" applyFill="1" applyAlignment="1">
      <alignment horizontal="left" vertical="center"/>
    </xf>
    <xf numFmtId="0" fontId="36" fillId="24" borderId="17" xfId="0" applyFont="1" applyFill="1" applyBorder="1" applyAlignment="1">
      <alignment horizontal="left" vertical="center" wrapText="1"/>
    </xf>
    <xf numFmtId="0" fontId="36" fillId="24" borderId="0" xfId="0" applyFont="1" applyFill="1" applyAlignment="1">
      <alignment horizontal="left" vertical="center"/>
    </xf>
    <xf numFmtId="0" fontId="36" fillId="24" borderId="0" xfId="0" applyFont="1" applyFill="1" applyAlignment="1">
      <alignment horizontal="left" vertical="center" wrapText="1"/>
    </xf>
    <xf numFmtId="0" fontId="4" fillId="24" borderId="0" xfId="0" applyFont="1" applyFill="1" applyAlignment="1">
      <alignment horizontal="center"/>
    </xf>
    <xf numFmtId="0" fontId="27" fillId="24" borderId="0" xfId="0" applyFont="1" applyFill="1" applyAlignment="1">
      <alignment horizontal="left" vertical="center" wrapText="1"/>
    </xf>
    <xf numFmtId="0" fontId="4" fillId="24" borderId="11" xfId="0" applyFont="1" applyFill="1" applyBorder="1" applyAlignment="1">
      <alignment horizontal="center" vertical="center" wrapText="1"/>
    </xf>
    <xf numFmtId="0" fontId="4" fillId="24" borderId="13" xfId="0" applyFont="1" applyFill="1" applyBorder="1" applyAlignment="1">
      <alignment horizontal="center" vertical="center" wrapText="1"/>
    </xf>
    <xf numFmtId="0" fontId="4" fillId="24" borderId="12" xfId="0" applyFont="1" applyFill="1" applyBorder="1" applyAlignment="1">
      <alignment horizontal="center" vertical="center" wrapText="1"/>
    </xf>
    <xf numFmtId="0" fontId="24" fillId="24" borderId="0" xfId="0" applyFont="1" applyFill="1" applyAlignment="1">
      <alignment horizontal="left" vertical="center" wrapText="1"/>
    </xf>
    <xf numFmtId="0" fontId="49" fillId="24" borderId="11" xfId="0" applyFont="1" applyFill="1" applyBorder="1" applyAlignment="1">
      <alignment horizontal="center" vertical="center"/>
    </xf>
    <xf numFmtId="0" fontId="49" fillId="24" borderId="12" xfId="0" applyFont="1" applyFill="1" applyBorder="1" applyAlignment="1">
      <alignment horizontal="center" vertical="center"/>
    </xf>
    <xf numFmtId="0" fontId="4" fillId="24" borderId="18" xfId="0" applyFont="1" applyFill="1" applyBorder="1" applyAlignment="1">
      <alignment horizontal="center" wrapText="1"/>
    </xf>
    <xf numFmtId="0" fontId="4" fillId="24" borderId="19" xfId="0" applyFont="1" applyFill="1" applyBorder="1" applyAlignment="1">
      <alignment horizontal="center" wrapText="1"/>
    </xf>
    <xf numFmtId="0" fontId="4" fillId="24" borderId="14" xfId="0" applyFont="1" applyFill="1" applyBorder="1" applyAlignment="1">
      <alignment horizont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24" fillId="24" borderId="0" xfId="0" applyNumberFormat="1" applyFont="1" applyFill="1" applyAlignment="1">
      <alignment horizontal="left" vertical="center"/>
    </xf>
    <xf numFmtId="0" fontId="49" fillId="24" borderId="18" xfId="0" applyFont="1" applyFill="1" applyBorder="1" applyAlignment="1">
      <alignment horizontal="center" vertical="center" wrapText="1"/>
    </xf>
    <xf numFmtId="0" fontId="49" fillId="24" borderId="14" xfId="0" applyFont="1" applyFill="1" applyBorder="1" applyAlignment="1">
      <alignment horizontal="center" vertical="center" wrapText="1"/>
    </xf>
    <xf numFmtId="0" fontId="4" fillId="24" borderId="15" xfId="54" applyFont="1" applyFill="1" applyBorder="1" applyAlignment="1">
      <alignment horizontal="center" vertical="center" wrapText="1"/>
    </xf>
    <xf numFmtId="0" fontId="49" fillId="0" borderId="20" xfId="0" applyFont="1" applyBorder="1" applyAlignment="1">
      <alignment horizontal="center" vertical="center" wrapText="1"/>
    </xf>
    <xf numFmtId="0" fontId="49" fillId="0" borderId="16" xfId="0" applyFont="1" applyBorder="1" applyAlignment="1">
      <alignment horizontal="center" vertical="center" wrapText="1"/>
    </xf>
  </cellXfs>
  <cellStyles count="5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70;&#1075;-&#1101;&#1083;&#1077;&#1082;&#1090;&#1088;&#1086;&#1089;&#1077;&#1090;&#1080;/Downloads/22.%20&#1059;&#1053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т6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V1" t="str">
            <v>форма таблиц с официального сайта Минэнерго России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M73"/>
  <sheetViews>
    <sheetView tabSelected="1" topLeftCell="M1" zoomScale="70" zoomScaleNormal="70" zoomScaleSheetLayoutView="70" workbookViewId="0">
      <selection activeCell="K50" sqref="K50"/>
    </sheetView>
  </sheetViews>
  <sheetFormatPr defaultColWidth="9" defaultRowHeight="15.75" x14ac:dyDescent="0.25"/>
  <cols>
    <col min="1" max="1" width="8.625" style="138" customWidth="1"/>
    <col min="2" max="2" width="32.25" style="139" customWidth="1"/>
    <col min="3" max="3" width="17.125" style="140" customWidth="1"/>
    <col min="4" max="4" width="17.375" style="139" customWidth="1"/>
    <col min="5" max="5" width="15.125" style="140" customWidth="1"/>
    <col min="6" max="6" width="17.5" style="140" customWidth="1"/>
    <col min="7" max="7" width="17.125" style="141" customWidth="1"/>
    <col min="8" max="8" width="18" style="141" customWidth="1"/>
    <col min="9" max="9" width="15.5" style="141" customWidth="1"/>
    <col min="10" max="10" width="13.625" style="141" customWidth="1"/>
    <col min="11" max="11" width="18" style="141" customWidth="1"/>
    <col min="12" max="12" width="13" style="142" customWidth="1"/>
    <col min="13" max="13" width="14" style="143" customWidth="1"/>
    <col min="14" max="14" width="22.375" style="143" customWidth="1"/>
    <col min="15" max="15" width="13.5" style="143" customWidth="1"/>
    <col min="16" max="16" width="16.375" style="143" customWidth="1"/>
    <col min="17" max="17" width="13.875" style="143" customWidth="1"/>
    <col min="18" max="21" width="16.75" style="143" customWidth="1"/>
    <col min="22" max="22" width="15.125" style="143" customWidth="1"/>
    <col min="23" max="16384" width="9" style="143"/>
  </cols>
  <sheetData>
    <row r="1" spans="1:39" x14ac:dyDescent="0.25">
      <c r="V1" s="144" t="s">
        <v>160</v>
      </c>
    </row>
    <row r="2" spans="1:39" ht="18.75" x14ac:dyDescent="0.3">
      <c r="V2" s="145"/>
    </row>
    <row r="3" spans="1:39" ht="18.75" x14ac:dyDescent="0.3">
      <c r="V3" s="145"/>
    </row>
    <row r="4" spans="1:39" ht="45" customHeight="1" x14ac:dyDescent="0.25">
      <c r="A4" s="194" t="s">
        <v>52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46"/>
      <c r="X4" s="146"/>
      <c r="Y4" s="146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  <c r="AK4" s="147"/>
      <c r="AL4" s="147"/>
      <c r="AM4" s="147"/>
    </row>
    <row r="5" spans="1:39" ht="18.75" x14ac:dyDescent="0.3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</row>
    <row r="6" spans="1:39" ht="18.75" x14ac:dyDescent="0.25">
      <c r="A6" s="196" t="s">
        <v>273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</row>
    <row r="7" spans="1:39" x14ac:dyDescent="0.25">
      <c r="A7" s="197" t="s">
        <v>50</v>
      </c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50"/>
      <c r="X7" s="150"/>
      <c r="Y7" s="150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  <c r="AM7" s="151"/>
    </row>
    <row r="8" spans="1:39" ht="18.75" x14ac:dyDescent="0.3">
      <c r="A8" s="198" t="s">
        <v>274</v>
      </c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198"/>
      <c r="V8" s="198"/>
      <c r="W8" s="152"/>
      <c r="X8" s="152"/>
      <c r="Y8" s="152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</row>
    <row r="9" spans="1:39" ht="18.75" x14ac:dyDescent="0.3">
      <c r="A9" s="200" t="s">
        <v>271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152"/>
      <c r="X9" s="152"/>
      <c r="Y9" s="152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</row>
    <row r="10" spans="1:39" ht="16.5" customHeight="1" x14ac:dyDescent="0.25">
      <c r="A10" s="200" t="s">
        <v>275</v>
      </c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</row>
    <row r="11" spans="1:39" ht="18.75" x14ac:dyDescent="0.3">
      <c r="A11" s="202" t="s">
        <v>272</v>
      </c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02"/>
      <c r="V11" s="202"/>
      <c r="W11" s="152"/>
      <c r="X11" s="152"/>
      <c r="Y11" s="152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</row>
    <row r="12" spans="1:39" s="153" customFormat="1" ht="22.5" customHeight="1" x14ac:dyDescent="0.3">
      <c r="A12" s="199" t="s">
        <v>51</v>
      </c>
      <c r="B12" s="199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54"/>
      <c r="X12" s="154"/>
      <c r="Y12" s="154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  <c r="AK12" s="143"/>
      <c r="AL12" s="143"/>
      <c r="AM12" s="143"/>
    </row>
    <row r="13" spans="1:39" s="153" customFormat="1" ht="18.75" x14ac:dyDescent="0.3">
      <c r="A13" s="201" t="s">
        <v>158</v>
      </c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154"/>
      <c r="X13" s="154"/>
      <c r="Y13" s="154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3"/>
      <c r="AL13" s="143"/>
      <c r="AM13" s="143"/>
    </row>
    <row r="14" spans="1:39" s="153" customFormat="1" ht="18.75" x14ac:dyDescent="0.3">
      <c r="A14" s="201" t="s">
        <v>222</v>
      </c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154"/>
      <c r="X14" s="154"/>
      <c r="Y14" s="154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  <c r="AK14" s="143"/>
      <c r="AL14" s="143"/>
      <c r="AM14" s="143"/>
    </row>
    <row r="15" spans="1:39" s="153" customFormat="1" ht="18.75" customHeight="1" x14ac:dyDescent="0.3">
      <c r="A15" s="199" t="s">
        <v>159</v>
      </c>
      <c r="B15" s="199"/>
      <c r="C15" s="199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54"/>
      <c r="X15" s="154"/>
      <c r="Y15" s="154"/>
      <c r="Z15" s="143"/>
      <c r="AA15" s="143"/>
      <c r="AB15" s="143"/>
      <c r="AC15" s="143"/>
      <c r="AD15" s="143"/>
      <c r="AE15" s="143"/>
      <c r="AF15" s="143"/>
      <c r="AG15" s="143"/>
      <c r="AH15" s="143"/>
      <c r="AI15" s="143"/>
      <c r="AJ15" s="143"/>
      <c r="AK15" s="143"/>
      <c r="AL15" s="143"/>
      <c r="AM15" s="143"/>
    </row>
    <row r="16" spans="1:39" ht="15" customHeight="1" x14ac:dyDescent="0.25">
      <c r="A16" s="193" t="s">
        <v>9</v>
      </c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</row>
    <row r="17" spans="1:23" ht="15" customHeight="1" x14ac:dyDescent="0.25">
      <c r="A17" s="192" t="s">
        <v>0</v>
      </c>
      <c r="B17" s="187" t="s">
        <v>2</v>
      </c>
      <c r="C17" s="188" t="s">
        <v>48</v>
      </c>
      <c r="D17" s="188"/>
      <c r="E17" s="188"/>
      <c r="F17" s="188"/>
      <c r="G17" s="188"/>
      <c r="H17" s="188"/>
      <c r="I17" s="188"/>
      <c r="J17" s="188"/>
      <c r="K17" s="188"/>
      <c r="L17" s="188"/>
      <c r="M17" s="188" t="s">
        <v>48</v>
      </c>
      <c r="N17" s="188"/>
      <c r="O17" s="188"/>
      <c r="P17" s="188"/>
      <c r="Q17" s="188"/>
      <c r="R17" s="188"/>
      <c r="S17" s="188"/>
      <c r="T17" s="188"/>
      <c r="U17" s="188"/>
      <c r="V17" s="188"/>
    </row>
    <row r="18" spans="1:23" ht="41.25" customHeight="1" x14ac:dyDescent="0.25">
      <c r="A18" s="192"/>
      <c r="B18" s="187"/>
      <c r="C18" s="189" t="s">
        <v>64</v>
      </c>
      <c r="D18" s="190"/>
      <c r="E18" s="190"/>
      <c r="F18" s="190"/>
      <c r="G18" s="190"/>
      <c r="H18" s="190"/>
      <c r="I18" s="190"/>
      <c r="J18" s="190"/>
      <c r="K18" s="190"/>
      <c r="L18" s="191"/>
      <c r="M18" s="189" t="s">
        <v>64</v>
      </c>
      <c r="N18" s="190"/>
      <c r="O18" s="190"/>
      <c r="P18" s="190"/>
      <c r="Q18" s="190"/>
      <c r="R18" s="190"/>
      <c r="S18" s="190"/>
      <c r="T18" s="190"/>
      <c r="U18" s="190"/>
      <c r="V18" s="191"/>
    </row>
    <row r="19" spans="1:23" ht="99.75" customHeight="1" x14ac:dyDescent="0.25">
      <c r="A19" s="192"/>
      <c r="B19" s="187"/>
      <c r="C19" s="187" t="s">
        <v>12</v>
      </c>
      <c r="D19" s="187"/>
      <c r="E19" s="187"/>
      <c r="F19" s="187"/>
      <c r="G19" s="187" t="s">
        <v>119</v>
      </c>
      <c r="H19" s="187"/>
      <c r="I19" s="187"/>
      <c r="J19" s="187"/>
      <c r="K19" s="187"/>
      <c r="L19" s="187"/>
      <c r="M19" s="187" t="s">
        <v>12</v>
      </c>
      <c r="N19" s="187"/>
      <c r="O19" s="187"/>
      <c r="P19" s="187"/>
      <c r="Q19" s="187" t="s">
        <v>119</v>
      </c>
      <c r="R19" s="187"/>
      <c r="S19" s="187"/>
      <c r="T19" s="187"/>
      <c r="U19" s="187"/>
      <c r="V19" s="187"/>
    </row>
    <row r="20" spans="1:23" s="158" customFormat="1" ht="157.5" x14ac:dyDescent="0.25">
      <c r="A20" s="192"/>
      <c r="B20" s="187"/>
      <c r="C20" s="155" t="s">
        <v>29</v>
      </c>
      <c r="D20" s="155" t="s">
        <v>8</v>
      </c>
      <c r="E20" s="155" t="s">
        <v>110</v>
      </c>
      <c r="F20" s="155" t="s">
        <v>10</v>
      </c>
      <c r="G20" s="155" t="s">
        <v>13</v>
      </c>
      <c r="H20" s="155" t="s">
        <v>270</v>
      </c>
      <c r="I20" s="155" t="s">
        <v>183</v>
      </c>
      <c r="J20" s="155" t="s">
        <v>184</v>
      </c>
      <c r="K20" s="155" t="s">
        <v>276</v>
      </c>
      <c r="L20" s="156" t="s">
        <v>53</v>
      </c>
      <c r="M20" s="155" t="s">
        <v>29</v>
      </c>
      <c r="N20" s="155" t="s">
        <v>8</v>
      </c>
      <c r="O20" s="155" t="s">
        <v>110</v>
      </c>
      <c r="P20" s="155" t="s">
        <v>10</v>
      </c>
      <c r="Q20" s="155" t="s">
        <v>13</v>
      </c>
      <c r="R20" s="155" t="s">
        <v>277</v>
      </c>
      <c r="S20" s="155" t="s">
        <v>183</v>
      </c>
      <c r="T20" s="155" t="s">
        <v>184</v>
      </c>
      <c r="U20" s="155" t="s">
        <v>278</v>
      </c>
      <c r="V20" s="156" t="s">
        <v>53</v>
      </c>
      <c r="W20" s="157"/>
    </row>
    <row r="21" spans="1:23" s="157" customFormat="1" x14ac:dyDescent="0.25">
      <c r="A21" s="159">
        <v>1</v>
      </c>
      <c r="B21" s="155">
        <v>2</v>
      </c>
      <c r="C21" s="155">
        <v>3</v>
      </c>
      <c r="D21" s="155">
        <v>4</v>
      </c>
      <c r="E21" s="155">
        <v>5</v>
      </c>
      <c r="F21" s="155">
        <v>6</v>
      </c>
      <c r="G21" s="155">
        <v>7</v>
      </c>
      <c r="H21" s="159" t="s">
        <v>57</v>
      </c>
      <c r="I21" s="159" t="s">
        <v>58</v>
      </c>
      <c r="J21" s="159" t="s">
        <v>63</v>
      </c>
      <c r="K21" s="155">
        <v>8</v>
      </c>
      <c r="L21" s="156">
        <v>9</v>
      </c>
      <c r="M21" s="155">
        <v>10</v>
      </c>
      <c r="N21" s="156">
        <v>11</v>
      </c>
      <c r="O21" s="155">
        <v>12</v>
      </c>
      <c r="P21" s="156">
        <v>13</v>
      </c>
      <c r="Q21" s="155">
        <v>14</v>
      </c>
      <c r="R21" s="156">
        <v>15</v>
      </c>
      <c r="S21" s="156" t="s">
        <v>186</v>
      </c>
      <c r="T21" s="156" t="s">
        <v>187</v>
      </c>
      <c r="U21" s="156" t="s">
        <v>188</v>
      </c>
      <c r="V21" s="155">
        <v>16</v>
      </c>
    </row>
    <row r="22" spans="1:23" s="158" customFormat="1" ht="31.5" x14ac:dyDescent="0.25">
      <c r="A22" s="159">
        <v>1</v>
      </c>
      <c r="B22" s="160" t="s">
        <v>106</v>
      </c>
      <c r="C22" s="155" t="s">
        <v>128</v>
      </c>
      <c r="D22" s="155" t="s">
        <v>118</v>
      </c>
      <c r="E22" s="155" t="s">
        <v>118</v>
      </c>
      <c r="F22" s="155" t="s">
        <v>118</v>
      </c>
      <c r="G22" s="155" t="s">
        <v>118</v>
      </c>
      <c r="H22" s="155"/>
      <c r="I22" s="155"/>
      <c r="J22" s="155"/>
      <c r="K22" s="155" t="s">
        <v>118</v>
      </c>
      <c r="L22" s="155" t="s">
        <v>118</v>
      </c>
      <c r="M22" s="155" t="s">
        <v>118</v>
      </c>
      <c r="N22" s="155" t="s">
        <v>118</v>
      </c>
      <c r="O22" s="155" t="s">
        <v>118</v>
      </c>
      <c r="P22" s="155" t="s">
        <v>118</v>
      </c>
      <c r="Q22" s="155" t="s">
        <v>118</v>
      </c>
      <c r="R22" s="155" t="s">
        <v>118</v>
      </c>
      <c r="S22" s="155"/>
      <c r="T22" s="155"/>
      <c r="U22" s="155"/>
      <c r="V22" s="155" t="s">
        <v>118</v>
      </c>
    </row>
    <row r="23" spans="1:23" s="158" customFormat="1" ht="94.5" x14ac:dyDescent="0.25">
      <c r="A23" s="159" t="s">
        <v>89</v>
      </c>
      <c r="B23" s="161" t="s">
        <v>68</v>
      </c>
      <c r="C23" s="155"/>
      <c r="D23" s="155" t="s">
        <v>87</v>
      </c>
      <c r="E23" s="155"/>
      <c r="F23" s="155" t="s">
        <v>65</v>
      </c>
      <c r="G23" s="162" t="s">
        <v>33</v>
      </c>
      <c r="H23" s="162"/>
      <c r="I23" s="162"/>
      <c r="J23" s="162"/>
      <c r="K23" s="163"/>
      <c r="L23" s="164"/>
      <c r="M23" s="155"/>
      <c r="N23" s="155" t="s">
        <v>26</v>
      </c>
      <c r="O23" s="155"/>
      <c r="P23" s="155" t="s">
        <v>65</v>
      </c>
      <c r="Q23" s="162" t="s">
        <v>33</v>
      </c>
      <c r="R23" s="163"/>
      <c r="S23" s="163"/>
      <c r="T23" s="163"/>
      <c r="U23" s="163"/>
      <c r="V23" s="164"/>
    </row>
    <row r="24" spans="1:23" s="158" customFormat="1" ht="94.5" x14ac:dyDescent="0.25">
      <c r="A24" s="159" t="s">
        <v>90</v>
      </c>
      <c r="B24" s="161" t="s">
        <v>69</v>
      </c>
      <c r="C24" s="155"/>
      <c r="D24" s="155" t="s">
        <v>26</v>
      </c>
      <c r="E24" s="155"/>
      <c r="F24" s="155" t="s">
        <v>65</v>
      </c>
      <c r="G24" s="162" t="s">
        <v>33</v>
      </c>
      <c r="H24" s="162"/>
      <c r="I24" s="162"/>
      <c r="J24" s="162"/>
      <c r="K24" s="163"/>
      <c r="L24" s="164"/>
      <c r="M24" s="155"/>
      <c r="N24" s="155" t="s">
        <v>26</v>
      </c>
      <c r="O24" s="155"/>
      <c r="P24" s="155" t="s">
        <v>65</v>
      </c>
      <c r="Q24" s="162" t="s">
        <v>33</v>
      </c>
      <c r="R24" s="163"/>
      <c r="S24" s="163"/>
      <c r="T24" s="163"/>
      <c r="U24" s="163"/>
      <c r="V24" s="164"/>
    </row>
    <row r="25" spans="1:23" s="158" customFormat="1" ht="15" customHeight="1" x14ac:dyDescent="0.25">
      <c r="A25" s="165"/>
      <c r="B25" s="161" t="s">
        <v>1</v>
      </c>
      <c r="C25" s="155"/>
      <c r="D25" s="155"/>
      <c r="E25" s="155"/>
      <c r="F25" s="155"/>
      <c r="G25" s="162"/>
      <c r="H25" s="162"/>
      <c r="I25" s="162"/>
      <c r="J25" s="162"/>
      <c r="K25" s="163"/>
      <c r="L25" s="164"/>
      <c r="M25" s="155"/>
      <c r="N25" s="155"/>
      <c r="O25" s="155"/>
      <c r="P25" s="155"/>
      <c r="Q25" s="162"/>
      <c r="R25" s="163"/>
      <c r="S25" s="163"/>
      <c r="T25" s="163"/>
      <c r="U25" s="163"/>
      <c r="V25" s="164"/>
    </row>
    <row r="26" spans="1:23" s="154" customFormat="1" ht="47.25" x14ac:dyDescent="0.25">
      <c r="A26" s="166">
        <v>2</v>
      </c>
      <c r="B26" s="160" t="s">
        <v>27</v>
      </c>
      <c r="C26" s="155" t="s">
        <v>118</v>
      </c>
      <c r="D26" s="155" t="s">
        <v>118</v>
      </c>
      <c r="E26" s="155" t="s">
        <v>118</v>
      </c>
      <c r="F26" s="155" t="s">
        <v>118</v>
      </c>
      <c r="G26" s="155" t="s">
        <v>118</v>
      </c>
      <c r="H26" s="155"/>
      <c r="I26" s="155"/>
      <c r="J26" s="155"/>
      <c r="K26" s="155" t="s">
        <v>118</v>
      </c>
      <c r="L26" s="155" t="s">
        <v>118</v>
      </c>
      <c r="M26" s="155" t="s">
        <v>118</v>
      </c>
      <c r="N26" s="155" t="s">
        <v>118</v>
      </c>
      <c r="O26" s="155" t="s">
        <v>118</v>
      </c>
      <c r="P26" s="155" t="s">
        <v>118</v>
      </c>
      <c r="Q26" s="155" t="s">
        <v>118</v>
      </c>
      <c r="R26" s="155" t="s">
        <v>118</v>
      </c>
      <c r="S26" s="155"/>
      <c r="T26" s="155"/>
      <c r="U26" s="155"/>
      <c r="V26" s="155" t="s">
        <v>118</v>
      </c>
    </row>
    <row r="27" spans="1:23" s="154" customFormat="1" ht="46.5" customHeight="1" x14ac:dyDescent="0.25">
      <c r="A27" s="166" t="s">
        <v>91</v>
      </c>
      <c r="B27" s="161" t="s">
        <v>66</v>
      </c>
      <c r="C27" s="155"/>
      <c r="D27" s="167" t="s">
        <v>129</v>
      </c>
      <c r="E27" s="155"/>
      <c r="F27" s="155" t="s">
        <v>65</v>
      </c>
      <c r="G27" s="162" t="s">
        <v>32</v>
      </c>
      <c r="H27" s="162"/>
      <c r="I27" s="162"/>
      <c r="J27" s="162"/>
      <c r="K27" s="168"/>
      <c r="L27" s="169"/>
      <c r="M27" s="155"/>
      <c r="N27" s="167" t="s">
        <v>129</v>
      </c>
      <c r="O27" s="155"/>
      <c r="P27" s="155" t="s">
        <v>65</v>
      </c>
      <c r="Q27" s="162" t="s">
        <v>32</v>
      </c>
      <c r="R27" s="168"/>
      <c r="S27" s="168"/>
      <c r="T27" s="168"/>
      <c r="U27" s="168"/>
      <c r="V27" s="169"/>
    </row>
    <row r="28" spans="1:23" s="154" customFormat="1" ht="49.5" customHeight="1" x14ac:dyDescent="0.25">
      <c r="A28" s="166" t="s">
        <v>92</v>
      </c>
      <c r="B28" s="161" t="s">
        <v>67</v>
      </c>
      <c r="C28" s="155"/>
      <c r="D28" s="167" t="s">
        <v>129</v>
      </c>
      <c r="E28" s="155"/>
      <c r="F28" s="155" t="s">
        <v>65</v>
      </c>
      <c r="G28" s="162" t="s">
        <v>32</v>
      </c>
      <c r="H28" s="162"/>
      <c r="I28" s="162"/>
      <c r="J28" s="162"/>
      <c r="K28" s="168"/>
      <c r="L28" s="169"/>
      <c r="M28" s="155"/>
      <c r="N28" s="167" t="s">
        <v>129</v>
      </c>
      <c r="O28" s="155"/>
      <c r="P28" s="155" t="s">
        <v>65</v>
      </c>
      <c r="Q28" s="162" t="s">
        <v>32</v>
      </c>
      <c r="R28" s="168"/>
      <c r="S28" s="168"/>
      <c r="T28" s="168"/>
      <c r="U28" s="168"/>
      <c r="V28" s="169"/>
    </row>
    <row r="29" spans="1:23" s="154" customFormat="1" ht="16.5" customHeight="1" x14ac:dyDescent="0.25">
      <c r="A29" s="166"/>
      <c r="B29" s="161" t="s">
        <v>1</v>
      </c>
      <c r="C29" s="155"/>
      <c r="D29" s="167"/>
      <c r="E29" s="155"/>
      <c r="F29" s="155"/>
      <c r="G29" s="162"/>
      <c r="H29" s="162"/>
      <c r="I29" s="162"/>
      <c r="J29" s="162"/>
      <c r="K29" s="168"/>
      <c r="L29" s="169"/>
      <c r="M29" s="155"/>
      <c r="N29" s="167"/>
      <c r="O29" s="155"/>
      <c r="P29" s="155"/>
      <c r="Q29" s="162"/>
      <c r="R29" s="168"/>
      <c r="S29" s="168"/>
      <c r="T29" s="168"/>
      <c r="U29" s="168"/>
      <c r="V29" s="169"/>
    </row>
    <row r="30" spans="1:23" s="154" customFormat="1" ht="47.25" x14ac:dyDescent="0.25">
      <c r="A30" s="166" t="s">
        <v>93</v>
      </c>
      <c r="B30" s="161" t="s">
        <v>135</v>
      </c>
      <c r="C30" s="155" t="s">
        <v>118</v>
      </c>
      <c r="D30" s="155" t="s">
        <v>118</v>
      </c>
      <c r="E30" s="155" t="s">
        <v>118</v>
      </c>
      <c r="F30" s="155" t="s">
        <v>118</v>
      </c>
      <c r="G30" s="155" t="s">
        <v>118</v>
      </c>
      <c r="H30" s="155"/>
      <c r="I30" s="155"/>
      <c r="J30" s="155"/>
      <c r="K30" s="155" t="s">
        <v>118</v>
      </c>
      <c r="L30" s="155" t="s">
        <v>118</v>
      </c>
      <c r="M30" s="155" t="s">
        <v>118</v>
      </c>
      <c r="N30" s="155" t="s">
        <v>118</v>
      </c>
      <c r="O30" s="155" t="s">
        <v>118</v>
      </c>
      <c r="P30" s="155" t="s">
        <v>118</v>
      </c>
      <c r="Q30" s="155" t="s">
        <v>118</v>
      </c>
      <c r="R30" s="155" t="s">
        <v>118</v>
      </c>
      <c r="S30" s="155"/>
      <c r="T30" s="155"/>
      <c r="U30" s="155"/>
      <c r="V30" s="155" t="s">
        <v>118</v>
      </c>
    </row>
    <row r="31" spans="1:23" s="154" customFormat="1" ht="47.25" x14ac:dyDescent="0.25">
      <c r="A31" s="166" t="s">
        <v>95</v>
      </c>
      <c r="B31" s="161" t="s">
        <v>70</v>
      </c>
      <c r="C31" s="155"/>
      <c r="D31" s="155" t="s">
        <v>31</v>
      </c>
      <c r="E31" s="155"/>
      <c r="F31" s="155" t="s">
        <v>20</v>
      </c>
      <c r="G31" s="170" t="s">
        <v>34</v>
      </c>
      <c r="H31" s="170"/>
      <c r="I31" s="170"/>
      <c r="J31" s="170"/>
      <c r="K31" s="168"/>
      <c r="L31" s="169"/>
      <c r="M31" s="155"/>
      <c r="N31" s="155" t="s">
        <v>31</v>
      </c>
      <c r="O31" s="155"/>
      <c r="P31" s="155" t="s">
        <v>20</v>
      </c>
      <c r="Q31" s="170" t="s">
        <v>34</v>
      </c>
      <c r="R31" s="168"/>
      <c r="S31" s="168"/>
      <c r="T31" s="168"/>
      <c r="U31" s="168"/>
      <c r="V31" s="169"/>
    </row>
    <row r="32" spans="1:23" s="154" customFormat="1" ht="47.25" x14ac:dyDescent="0.25">
      <c r="A32" s="166" t="s">
        <v>96</v>
      </c>
      <c r="B32" s="161" t="s">
        <v>71</v>
      </c>
      <c r="C32" s="155"/>
      <c r="D32" s="155" t="s">
        <v>31</v>
      </c>
      <c r="E32" s="155"/>
      <c r="F32" s="155" t="s">
        <v>20</v>
      </c>
      <c r="G32" s="170" t="s">
        <v>34</v>
      </c>
      <c r="H32" s="170"/>
      <c r="I32" s="170"/>
      <c r="J32" s="170"/>
      <c r="K32" s="168"/>
      <c r="L32" s="169"/>
      <c r="M32" s="155"/>
      <c r="N32" s="155" t="s">
        <v>31</v>
      </c>
      <c r="O32" s="155"/>
      <c r="P32" s="155" t="s">
        <v>20</v>
      </c>
      <c r="Q32" s="170" t="s">
        <v>34</v>
      </c>
      <c r="R32" s="168"/>
      <c r="S32" s="168"/>
      <c r="T32" s="168"/>
      <c r="U32" s="168"/>
      <c r="V32" s="169"/>
    </row>
    <row r="33" spans="1:22" s="154" customFormat="1" ht="14.25" customHeight="1" x14ac:dyDescent="0.25">
      <c r="A33" s="166"/>
      <c r="B33" s="161" t="s">
        <v>1</v>
      </c>
      <c r="C33" s="155"/>
      <c r="D33" s="155"/>
      <c r="E33" s="155"/>
      <c r="F33" s="155"/>
      <c r="G33" s="170"/>
      <c r="H33" s="170"/>
      <c r="I33" s="170"/>
      <c r="J33" s="170"/>
      <c r="K33" s="168"/>
      <c r="L33" s="169"/>
      <c r="M33" s="155"/>
      <c r="N33" s="155"/>
      <c r="O33" s="155"/>
      <c r="P33" s="155"/>
      <c r="Q33" s="170"/>
      <c r="R33" s="168"/>
      <c r="S33" s="168"/>
      <c r="T33" s="168"/>
      <c r="U33" s="168"/>
      <c r="V33" s="169"/>
    </row>
    <row r="34" spans="1:22" s="154" customFormat="1" ht="33" customHeight="1" x14ac:dyDescent="0.25">
      <c r="A34" s="166" t="s">
        <v>94</v>
      </c>
      <c r="B34" s="161" t="s">
        <v>136</v>
      </c>
      <c r="C34" s="155" t="s">
        <v>118</v>
      </c>
      <c r="D34" s="155" t="s">
        <v>118</v>
      </c>
      <c r="E34" s="155" t="s">
        <v>118</v>
      </c>
      <c r="F34" s="155" t="s">
        <v>118</v>
      </c>
      <c r="G34" s="155" t="s">
        <v>118</v>
      </c>
      <c r="H34" s="155"/>
      <c r="I34" s="155"/>
      <c r="J34" s="155"/>
      <c r="K34" s="155" t="s">
        <v>118</v>
      </c>
      <c r="L34" s="155" t="s">
        <v>118</v>
      </c>
      <c r="M34" s="155" t="s">
        <v>118</v>
      </c>
      <c r="N34" s="155" t="s">
        <v>118</v>
      </c>
      <c r="O34" s="155" t="s">
        <v>118</v>
      </c>
      <c r="P34" s="155" t="s">
        <v>118</v>
      </c>
      <c r="Q34" s="155" t="s">
        <v>118</v>
      </c>
      <c r="R34" s="155" t="s">
        <v>118</v>
      </c>
      <c r="S34" s="155"/>
      <c r="T34" s="155"/>
      <c r="U34" s="155"/>
      <c r="V34" s="155" t="s">
        <v>118</v>
      </c>
    </row>
    <row r="35" spans="1:22" s="154" customFormat="1" ht="34.5" customHeight="1" x14ac:dyDescent="0.25">
      <c r="A35" s="166" t="s">
        <v>97</v>
      </c>
      <c r="B35" s="161" t="s">
        <v>72</v>
      </c>
      <c r="C35" s="171"/>
      <c r="D35" s="155" t="s">
        <v>130</v>
      </c>
      <c r="E35" s="168"/>
      <c r="F35" s="155" t="s">
        <v>11</v>
      </c>
      <c r="G35" s="170" t="s">
        <v>35</v>
      </c>
      <c r="H35" s="170"/>
      <c r="I35" s="170"/>
      <c r="J35" s="170"/>
      <c r="K35" s="168"/>
      <c r="L35" s="169"/>
      <c r="M35" s="171"/>
      <c r="N35" s="155" t="s">
        <v>130</v>
      </c>
      <c r="O35" s="168"/>
      <c r="P35" s="155" t="s">
        <v>11</v>
      </c>
      <c r="Q35" s="170" t="s">
        <v>35</v>
      </c>
      <c r="R35" s="168"/>
      <c r="S35" s="168"/>
      <c r="T35" s="168"/>
      <c r="U35" s="168"/>
      <c r="V35" s="169"/>
    </row>
    <row r="36" spans="1:22" s="154" customFormat="1" ht="41.25" customHeight="1" x14ac:dyDescent="0.25">
      <c r="A36" s="166" t="s">
        <v>98</v>
      </c>
      <c r="B36" s="161" t="s">
        <v>73</v>
      </c>
      <c r="C36" s="171"/>
      <c r="D36" s="155" t="s">
        <v>130</v>
      </c>
      <c r="E36" s="168"/>
      <c r="F36" s="155" t="s">
        <v>11</v>
      </c>
      <c r="G36" s="170" t="s">
        <v>35</v>
      </c>
      <c r="H36" s="170"/>
      <c r="I36" s="170"/>
      <c r="J36" s="170"/>
      <c r="K36" s="168"/>
      <c r="L36" s="169"/>
      <c r="M36" s="171"/>
      <c r="N36" s="155" t="s">
        <v>130</v>
      </c>
      <c r="O36" s="168"/>
      <c r="P36" s="155" t="s">
        <v>11</v>
      </c>
      <c r="Q36" s="170" t="s">
        <v>35</v>
      </c>
      <c r="R36" s="168"/>
      <c r="S36" s="168"/>
      <c r="T36" s="168"/>
      <c r="U36" s="168"/>
      <c r="V36" s="169"/>
    </row>
    <row r="37" spans="1:22" s="154" customFormat="1" x14ac:dyDescent="0.25">
      <c r="A37" s="166"/>
      <c r="B37" s="161" t="s">
        <v>1</v>
      </c>
      <c r="C37" s="171"/>
      <c r="D37" s="155"/>
      <c r="E37" s="168"/>
      <c r="F37" s="155"/>
      <c r="G37" s="170"/>
      <c r="H37" s="170"/>
      <c r="I37" s="170"/>
      <c r="J37" s="170"/>
      <c r="K37" s="168"/>
      <c r="L37" s="169"/>
      <c r="M37" s="171"/>
      <c r="N37" s="155"/>
      <c r="O37" s="168"/>
      <c r="P37" s="155"/>
      <c r="Q37" s="170"/>
      <c r="R37" s="168"/>
      <c r="S37" s="168"/>
      <c r="T37" s="168"/>
      <c r="U37" s="168"/>
      <c r="V37" s="169"/>
    </row>
    <row r="38" spans="1:22" s="154" customFormat="1" ht="63" x14ac:dyDescent="0.25">
      <c r="A38" s="166">
        <v>4</v>
      </c>
      <c r="B38" s="161" t="s">
        <v>4</v>
      </c>
      <c r="C38" s="155"/>
      <c r="D38" s="155" t="s">
        <v>75</v>
      </c>
      <c r="E38" s="172" t="s">
        <v>99</v>
      </c>
      <c r="F38" s="172" t="s">
        <v>30</v>
      </c>
      <c r="G38" s="170" t="s">
        <v>36</v>
      </c>
      <c r="H38" s="170"/>
      <c r="I38" s="170"/>
      <c r="J38" s="170"/>
      <c r="K38" s="168"/>
      <c r="L38" s="169"/>
      <c r="M38" s="155"/>
      <c r="N38" s="155" t="s">
        <v>75</v>
      </c>
      <c r="O38" s="172" t="s">
        <v>99</v>
      </c>
      <c r="P38" s="172" t="s">
        <v>30</v>
      </c>
      <c r="Q38" s="170" t="s">
        <v>36</v>
      </c>
      <c r="R38" s="168"/>
      <c r="S38" s="168"/>
      <c r="T38" s="168"/>
      <c r="U38" s="168"/>
      <c r="V38" s="169"/>
    </row>
    <row r="39" spans="1:22" s="154" customFormat="1" ht="63" x14ac:dyDescent="0.25">
      <c r="A39" s="166">
        <v>5</v>
      </c>
      <c r="B39" s="161" t="s">
        <v>86</v>
      </c>
      <c r="C39" s="155"/>
      <c r="D39" s="155" t="s">
        <v>118</v>
      </c>
      <c r="E39" s="172" t="s">
        <v>100</v>
      </c>
      <c r="F39" s="172" t="s">
        <v>30</v>
      </c>
      <c r="G39" s="170" t="s">
        <v>37</v>
      </c>
      <c r="H39" s="170"/>
      <c r="I39" s="170"/>
      <c r="J39" s="170"/>
      <c r="K39" s="173" t="s">
        <v>118</v>
      </c>
      <c r="L39" s="173" t="s">
        <v>118</v>
      </c>
      <c r="M39" s="155"/>
      <c r="N39" s="155" t="s">
        <v>118</v>
      </c>
      <c r="O39" s="172" t="s">
        <v>100</v>
      </c>
      <c r="P39" s="172" t="s">
        <v>30</v>
      </c>
      <c r="Q39" s="170" t="s">
        <v>37</v>
      </c>
      <c r="R39" s="173" t="s">
        <v>118</v>
      </c>
      <c r="S39" s="173"/>
      <c r="T39" s="173"/>
      <c r="U39" s="173"/>
      <c r="V39" s="173" t="s">
        <v>118</v>
      </c>
    </row>
    <row r="40" spans="1:22" s="154" customFormat="1" ht="47.25" x14ac:dyDescent="0.25">
      <c r="A40" s="166" t="s">
        <v>101</v>
      </c>
      <c r="B40" s="161" t="s">
        <v>68</v>
      </c>
      <c r="C40" s="155"/>
      <c r="D40" s="155" t="s">
        <v>118</v>
      </c>
      <c r="E40" s="172"/>
      <c r="F40" s="172" t="s">
        <v>30</v>
      </c>
      <c r="G40" s="170" t="s">
        <v>37</v>
      </c>
      <c r="H40" s="170"/>
      <c r="I40" s="170"/>
      <c r="J40" s="170"/>
      <c r="K40" s="173" t="s">
        <v>118</v>
      </c>
      <c r="L40" s="173" t="s">
        <v>118</v>
      </c>
      <c r="M40" s="155"/>
      <c r="N40" s="155" t="s">
        <v>118</v>
      </c>
      <c r="O40" s="172"/>
      <c r="P40" s="172" t="s">
        <v>30</v>
      </c>
      <c r="Q40" s="170" t="s">
        <v>37</v>
      </c>
      <c r="R40" s="173" t="s">
        <v>118</v>
      </c>
      <c r="S40" s="173"/>
      <c r="T40" s="173"/>
      <c r="U40" s="173"/>
      <c r="V40" s="173" t="s">
        <v>118</v>
      </c>
    </row>
    <row r="41" spans="1:22" s="154" customFormat="1" ht="47.25" x14ac:dyDescent="0.25">
      <c r="A41" s="166" t="s">
        <v>102</v>
      </c>
      <c r="B41" s="161" t="s">
        <v>69</v>
      </c>
      <c r="C41" s="155"/>
      <c r="D41" s="155" t="s">
        <v>118</v>
      </c>
      <c r="E41" s="172"/>
      <c r="F41" s="172" t="s">
        <v>30</v>
      </c>
      <c r="G41" s="170" t="s">
        <v>37</v>
      </c>
      <c r="H41" s="174"/>
      <c r="I41" s="170"/>
      <c r="J41" s="170"/>
      <c r="K41" s="173" t="s">
        <v>118</v>
      </c>
      <c r="L41" s="173" t="s">
        <v>118</v>
      </c>
      <c r="M41" s="155"/>
      <c r="N41" s="155" t="s">
        <v>118</v>
      </c>
      <c r="O41" s="172"/>
      <c r="P41" s="172" t="s">
        <v>30</v>
      </c>
      <c r="Q41" s="170" t="s">
        <v>37</v>
      </c>
      <c r="R41" s="173" t="s">
        <v>118</v>
      </c>
      <c r="S41" s="173"/>
      <c r="T41" s="173"/>
      <c r="U41" s="173"/>
      <c r="V41" s="173" t="s">
        <v>118</v>
      </c>
    </row>
    <row r="42" spans="1:22" s="154" customFormat="1" x14ac:dyDescent="0.25">
      <c r="A42" s="166" t="s">
        <v>224</v>
      </c>
      <c r="B42" s="161" t="s">
        <v>229</v>
      </c>
      <c r="C42" s="155">
        <v>0.23</v>
      </c>
      <c r="D42" s="155"/>
      <c r="E42" s="156">
        <v>2072</v>
      </c>
      <c r="F42" s="172" t="s">
        <v>235</v>
      </c>
      <c r="G42" s="175" t="s">
        <v>236</v>
      </c>
      <c r="H42" s="176">
        <v>14</v>
      </c>
      <c r="I42" s="177" t="s">
        <v>244</v>
      </c>
      <c r="J42" s="178">
        <v>1.01</v>
      </c>
      <c r="K42" s="173">
        <v>28.82</v>
      </c>
      <c r="L42" s="179">
        <f>K42*E42</f>
        <v>59715.040000000001</v>
      </c>
      <c r="M42" s="155">
        <f>C42</f>
        <v>0.23</v>
      </c>
      <c r="N42" s="155">
        <f t="shared" ref="N42:P49" si="0">D42</f>
        <v>0</v>
      </c>
      <c r="O42" s="156">
        <v>2072</v>
      </c>
      <c r="P42" s="155" t="str">
        <f t="shared" si="0"/>
        <v>точка учета</v>
      </c>
      <c r="Q42" s="162" t="str">
        <f>G42</f>
        <v>А1-01</v>
      </c>
      <c r="R42" s="176">
        <v>55.39</v>
      </c>
      <c r="S42" s="176"/>
      <c r="T42" s="178">
        <v>1.1200000000000001</v>
      </c>
      <c r="U42" s="173">
        <f t="shared" ref="U42:U49" si="1">R42*T42</f>
        <v>62.036800000000007</v>
      </c>
      <c r="V42" s="179">
        <f>U42*O42</f>
        <v>128540.24960000001</v>
      </c>
    </row>
    <row r="43" spans="1:22" s="154" customFormat="1" x14ac:dyDescent="0.25">
      <c r="A43" s="166"/>
      <c r="B43" s="161" t="s">
        <v>230</v>
      </c>
      <c r="C43" s="155">
        <v>0.4</v>
      </c>
      <c r="D43" s="155"/>
      <c r="E43" s="156">
        <v>316</v>
      </c>
      <c r="F43" s="172" t="s">
        <v>235</v>
      </c>
      <c r="G43" s="175" t="s">
        <v>237</v>
      </c>
      <c r="H43" s="176">
        <v>24</v>
      </c>
      <c r="I43" s="177" t="s">
        <v>244</v>
      </c>
      <c r="J43" s="178">
        <v>1.01</v>
      </c>
      <c r="K43" s="173">
        <v>35.380000000000003</v>
      </c>
      <c r="L43" s="179">
        <f t="shared" ref="L43:L49" si="2">K43*E43</f>
        <v>11180.08</v>
      </c>
      <c r="M43" s="155">
        <f t="shared" ref="M43:M49" si="3">C43</f>
        <v>0.4</v>
      </c>
      <c r="N43" s="155">
        <f t="shared" si="0"/>
        <v>0</v>
      </c>
      <c r="O43" s="156">
        <v>316</v>
      </c>
      <c r="P43" s="155" t="str">
        <f t="shared" si="0"/>
        <v>точка учета</v>
      </c>
      <c r="Q43" s="155" t="s">
        <v>242</v>
      </c>
      <c r="R43" s="176">
        <v>59.4</v>
      </c>
      <c r="S43" s="176"/>
      <c r="T43" s="178">
        <v>1.1200000000000001</v>
      </c>
      <c r="U43" s="173">
        <f t="shared" si="1"/>
        <v>66.528000000000006</v>
      </c>
      <c r="V43" s="179">
        <f t="shared" ref="V43:V49" si="4">U43*O43</f>
        <v>21022.848000000002</v>
      </c>
    </row>
    <row r="44" spans="1:22" s="154" customFormat="1" hidden="1" x14ac:dyDescent="0.25">
      <c r="A44" s="166"/>
      <c r="B44" s="161" t="s">
        <v>231</v>
      </c>
      <c r="C44" s="155">
        <v>0.4</v>
      </c>
      <c r="D44" s="155"/>
      <c r="E44" s="156">
        <v>235</v>
      </c>
      <c r="F44" s="172" t="s">
        <v>235</v>
      </c>
      <c r="G44" s="175" t="s">
        <v>238</v>
      </c>
      <c r="H44" s="176">
        <v>27</v>
      </c>
      <c r="I44" s="177" t="s">
        <v>244</v>
      </c>
      <c r="J44" s="178">
        <v>1.01</v>
      </c>
      <c r="K44" s="173">
        <f t="shared" ref="K44:K49" si="5">H44*J44</f>
        <v>27.27</v>
      </c>
      <c r="L44" s="179">
        <f t="shared" si="2"/>
        <v>6408.45</v>
      </c>
      <c r="M44" s="155">
        <f t="shared" si="3"/>
        <v>0.4</v>
      </c>
      <c r="N44" s="155">
        <f t="shared" si="0"/>
        <v>0</v>
      </c>
      <c r="O44" s="155"/>
      <c r="P44" s="155" t="str">
        <f t="shared" si="0"/>
        <v>точка учета</v>
      </c>
      <c r="Q44" s="155" t="str">
        <f t="shared" ref="Q44:Q49" si="6">G44</f>
        <v>А1-03</v>
      </c>
      <c r="R44" s="176">
        <f t="shared" ref="R44:R49" si="7">H44</f>
        <v>27</v>
      </c>
      <c r="S44" s="176"/>
      <c r="T44" s="178">
        <f t="shared" ref="T44:T49" si="8">J44</f>
        <v>1.01</v>
      </c>
      <c r="U44" s="173">
        <f t="shared" si="1"/>
        <v>27.27</v>
      </c>
      <c r="V44" s="179">
        <f t="shared" si="4"/>
        <v>0</v>
      </c>
    </row>
    <row r="45" spans="1:22" s="154" customFormat="1" ht="47.25" hidden="1" x14ac:dyDescent="0.25">
      <c r="A45" s="166"/>
      <c r="B45" s="161" t="s">
        <v>232</v>
      </c>
      <c r="C45" s="159" t="s">
        <v>225</v>
      </c>
      <c r="D45" s="155"/>
      <c r="E45" s="156">
        <v>16</v>
      </c>
      <c r="F45" s="172" t="s">
        <v>235</v>
      </c>
      <c r="G45" s="175" t="s">
        <v>239</v>
      </c>
      <c r="H45" s="176">
        <v>38</v>
      </c>
      <c r="I45" s="177" t="s">
        <v>244</v>
      </c>
      <c r="J45" s="178">
        <v>1.01</v>
      </c>
      <c r="K45" s="173">
        <f t="shared" si="5"/>
        <v>38.380000000000003</v>
      </c>
      <c r="L45" s="179">
        <f t="shared" si="2"/>
        <v>614.08000000000004</v>
      </c>
      <c r="M45" s="155" t="str">
        <f t="shared" si="3"/>
        <v>6-20</v>
      </c>
      <c r="N45" s="155">
        <f t="shared" si="0"/>
        <v>0</v>
      </c>
      <c r="O45" s="155"/>
      <c r="P45" s="155" t="str">
        <f t="shared" si="0"/>
        <v>точка учета</v>
      </c>
      <c r="Q45" s="155" t="str">
        <f t="shared" si="6"/>
        <v>А1-04</v>
      </c>
      <c r="R45" s="176">
        <f t="shared" si="7"/>
        <v>38</v>
      </c>
      <c r="S45" s="176"/>
      <c r="T45" s="178">
        <f t="shared" si="8"/>
        <v>1.01</v>
      </c>
      <c r="U45" s="173">
        <f t="shared" si="1"/>
        <v>38.380000000000003</v>
      </c>
      <c r="V45" s="179">
        <f t="shared" si="4"/>
        <v>0</v>
      </c>
    </row>
    <row r="46" spans="1:22" s="154" customFormat="1" ht="31.5" hidden="1" x14ac:dyDescent="0.25">
      <c r="A46" s="166"/>
      <c r="B46" s="161" t="s">
        <v>233</v>
      </c>
      <c r="C46" s="155" t="s">
        <v>226</v>
      </c>
      <c r="D46" s="155"/>
      <c r="E46" s="156">
        <v>5</v>
      </c>
      <c r="F46" s="172" t="s">
        <v>235</v>
      </c>
      <c r="G46" s="175" t="s">
        <v>240</v>
      </c>
      <c r="H46" s="176">
        <v>90</v>
      </c>
      <c r="I46" s="177" t="s">
        <v>244</v>
      </c>
      <c r="J46" s="178">
        <v>1.01</v>
      </c>
      <c r="K46" s="173">
        <f t="shared" si="5"/>
        <v>90.9</v>
      </c>
      <c r="L46" s="179">
        <f t="shared" si="2"/>
        <v>454.5</v>
      </c>
      <c r="M46" s="155" t="str">
        <f t="shared" si="3"/>
        <v>35-1150</v>
      </c>
      <c r="N46" s="155">
        <f t="shared" si="0"/>
        <v>0</v>
      </c>
      <c r="O46" s="155"/>
      <c r="P46" s="155" t="str">
        <f t="shared" si="0"/>
        <v>точка учета</v>
      </c>
      <c r="Q46" s="155" t="str">
        <f t="shared" si="6"/>
        <v>А1-05</v>
      </c>
      <c r="R46" s="176">
        <f t="shared" si="7"/>
        <v>90</v>
      </c>
      <c r="S46" s="176"/>
      <c r="T46" s="178">
        <f t="shared" si="8"/>
        <v>1.01</v>
      </c>
      <c r="U46" s="173">
        <f t="shared" si="1"/>
        <v>90.9</v>
      </c>
      <c r="V46" s="179">
        <f t="shared" si="4"/>
        <v>0</v>
      </c>
    </row>
    <row r="47" spans="1:22" s="154" customFormat="1" hidden="1" x14ac:dyDescent="0.25">
      <c r="A47" s="166"/>
      <c r="B47" s="161" t="s">
        <v>234</v>
      </c>
      <c r="C47" s="159" t="s">
        <v>225</v>
      </c>
      <c r="D47" s="155"/>
      <c r="E47" s="156">
        <v>3</v>
      </c>
      <c r="F47" s="172" t="s">
        <v>235</v>
      </c>
      <c r="G47" s="175" t="s">
        <v>241</v>
      </c>
      <c r="H47" s="176">
        <v>302</v>
      </c>
      <c r="I47" s="177" t="s">
        <v>244</v>
      </c>
      <c r="J47" s="178">
        <v>1.01</v>
      </c>
      <c r="K47" s="173">
        <f t="shared" si="5"/>
        <v>305.02</v>
      </c>
      <c r="L47" s="179">
        <f t="shared" si="2"/>
        <v>915.06</v>
      </c>
      <c r="M47" s="155" t="str">
        <f t="shared" si="3"/>
        <v>6-20</v>
      </c>
      <c r="N47" s="155">
        <f t="shared" si="0"/>
        <v>0</v>
      </c>
      <c r="O47" s="155"/>
      <c r="P47" s="155" t="str">
        <f t="shared" si="0"/>
        <v>точка учета</v>
      </c>
      <c r="Q47" s="155" t="str">
        <f t="shared" si="6"/>
        <v>А1-06</v>
      </c>
      <c r="R47" s="176">
        <f t="shared" si="7"/>
        <v>302</v>
      </c>
      <c r="S47" s="176"/>
      <c r="T47" s="178">
        <f t="shared" si="8"/>
        <v>1.01</v>
      </c>
      <c r="U47" s="173">
        <f t="shared" si="1"/>
        <v>305.02</v>
      </c>
      <c r="V47" s="179">
        <f t="shared" si="4"/>
        <v>0</v>
      </c>
    </row>
    <row r="48" spans="1:22" s="154" customFormat="1" hidden="1" x14ac:dyDescent="0.25">
      <c r="A48" s="166"/>
      <c r="B48" s="161" t="s">
        <v>234</v>
      </c>
      <c r="C48" s="159" t="s">
        <v>227</v>
      </c>
      <c r="D48" s="155"/>
      <c r="E48" s="156">
        <v>1</v>
      </c>
      <c r="F48" s="172" t="s">
        <v>235</v>
      </c>
      <c r="G48" s="175" t="s">
        <v>242</v>
      </c>
      <c r="H48" s="180">
        <v>1456</v>
      </c>
      <c r="I48" s="177" t="s">
        <v>244</v>
      </c>
      <c r="J48" s="178">
        <v>1.01</v>
      </c>
      <c r="K48" s="173">
        <f t="shared" si="5"/>
        <v>1470.56</v>
      </c>
      <c r="L48" s="179">
        <f t="shared" si="2"/>
        <v>1470.56</v>
      </c>
      <c r="M48" s="155" t="str">
        <f t="shared" si="3"/>
        <v>35</v>
      </c>
      <c r="N48" s="155">
        <f t="shared" si="0"/>
        <v>0</v>
      </c>
      <c r="O48" s="155"/>
      <c r="P48" s="155" t="str">
        <f t="shared" si="0"/>
        <v>точка учета</v>
      </c>
      <c r="Q48" s="155" t="str">
        <f t="shared" si="6"/>
        <v>А1-07</v>
      </c>
      <c r="R48" s="180">
        <f t="shared" si="7"/>
        <v>1456</v>
      </c>
      <c r="S48" s="180"/>
      <c r="T48" s="178">
        <f t="shared" si="8"/>
        <v>1.01</v>
      </c>
      <c r="U48" s="173">
        <f t="shared" si="1"/>
        <v>1470.56</v>
      </c>
      <c r="V48" s="179">
        <f t="shared" si="4"/>
        <v>0</v>
      </c>
    </row>
    <row r="49" spans="1:22" s="154" customFormat="1" hidden="1" x14ac:dyDescent="0.25">
      <c r="A49" s="166"/>
      <c r="B49" s="161" t="s">
        <v>234</v>
      </c>
      <c r="C49" s="159" t="s">
        <v>228</v>
      </c>
      <c r="D49" s="155"/>
      <c r="E49" s="156">
        <v>0</v>
      </c>
      <c r="F49" s="172" t="s">
        <v>235</v>
      </c>
      <c r="G49" s="175" t="s">
        <v>243</v>
      </c>
      <c r="H49" s="180">
        <v>4355</v>
      </c>
      <c r="I49" s="177" t="s">
        <v>244</v>
      </c>
      <c r="J49" s="178">
        <v>1.01</v>
      </c>
      <c r="K49" s="173">
        <f t="shared" si="5"/>
        <v>4398.55</v>
      </c>
      <c r="L49" s="179">
        <f t="shared" si="2"/>
        <v>0</v>
      </c>
      <c r="M49" s="155" t="str">
        <f t="shared" si="3"/>
        <v>110</v>
      </c>
      <c r="N49" s="155">
        <f t="shared" si="0"/>
        <v>0</v>
      </c>
      <c r="O49" s="155"/>
      <c r="P49" s="155" t="str">
        <f t="shared" si="0"/>
        <v>точка учета</v>
      </c>
      <c r="Q49" s="155" t="str">
        <f t="shared" si="6"/>
        <v>А1-08</v>
      </c>
      <c r="R49" s="180">
        <f t="shared" si="7"/>
        <v>4355</v>
      </c>
      <c r="S49" s="180"/>
      <c r="T49" s="178">
        <f t="shared" si="8"/>
        <v>1.01</v>
      </c>
      <c r="U49" s="173">
        <f t="shared" si="1"/>
        <v>4398.55</v>
      </c>
      <c r="V49" s="179">
        <f t="shared" si="4"/>
        <v>0</v>
      </c>
    </row>
    <row r="50" spans="1:22" s="154" customFormat="1" ht="31.5" x14ac:dyDescent="0.25">
      <c r="A50" s="166" t="s">
        <v>1</v>
      </c>
      <c r="B50" s="161" t="s">
        <v>245</v>
      </c>
      <c r="C50" s="155"/>
      <c r="D50" s="155" t="s">
        <v>118</v>
      </c>
      <c r="E50" s="172"/>
      <c r="F50" s="172" t="s">
        <v>30</v>
      </c>
      <c r="G50" s="170" t="s">
        <v>246</v>
      </c>
      <c r="H50" s="181">
        <v>174</v>
      </c>
      <c r="I50" s="170"/>
      <c r="J50" s="170"/>
      <c r="K50" s="173" t="s">
        <v>118</v>
      </c>
      <c r="L50" s="173" t="s">
        <v>118</v>
      </c>
      <c r="M50" s="155"/>
      <c r="N50" s="155"/>
      <c r="O50" s="172">
        <f>11+4</f>
        <v>15</v>
      </c>
      <c r="P50" s="172" t="s">
        <v>247</v>
      </c>
      <c r="Q50" s="170" t="s">
        <v>246</v>
      </c>
      <c r="R50" s="173">
        <v>325.60000000000002</v>
      </c>
      <c r="S50" s="176"/>
      <c r="T50" s="178">
        <v>1.42</v>
      </c>
      <c r="U50" s="173">
        <f t="shared" ref="U50" si="9">R50*T50</f>
        <v>462.35200000000003</v>
      </c>
      <c r="V50" s="179">
        <f>U50*O50</f>
        <v>6935.2800000000007</v>
      </c>
    </row>
    <row r="51" spans="1:22" s="154" customFormat="1" ht="18.75" x14ac:dyDescent="0.25">
      <c r="A51" s="166" t="s">
        <v>103</v>
      </c>
      <c r="B51" s="161" t="s">
        <v>66</v>
      </c>
      <c r="C51" s="155"/>
      <c r="D51" s="155" t="s">
        <v>118</v>
      </c>
      <c r="E51" s="172"/>
      <c r="F51" s="172" t="s">
        <v>30</v>
      </c>
      <c r="G51" s="170" t="s">
        <v>37</v>
      </c>
      <c r="H51" s="170"/>
      <c r="I51" s="170"/>
      <c r="J51" s="170"/>
      <c r="K51" s="173" t="s">
        <v>118</v>
      </c>
      <c r="L51" s="173" t="s">
        <v>118</v>
      </c>
      <c r="M51" s="155"/>
      <c r="N51" s="155" t="s">
        <v>118</v>
      </c>
      <c r="O51" s="172"/>
      <c r="P51" s="172" t="s">
        <v>30</v>
      </c>
      <c r="Q51" s="170" t="s">
        <v>37</v>
      </c>
      <c r="R51" s="173" t="s">
        <v>118</v>
      </c>
      <c r="S51" s="173"/>
      <c r="T51" s="173"/>
      <c r="U51" s="173"/>
      <c r="V51" s="173" t="s">
        <v>118</v>
      </c>
    </row>
    <row r="52" spans="1:22" s="154" customFormat="1" ht="18.75" x14ac:dyDescent="0.25">
      <c r="A52" s="166" t="s">
        <v>103</v>
      </c>
      <c r="B52" s="161" t="s">
        <v>67</v>
      </c>
      <c r="C52" s="155"/>
      <c r="D52" s="155" t="s">
        <v>118</v>
      </c>
      <c r="E52" s="172"/>
      <c r="F52" s="172" t="s">
        <v>30</v>
      </c>
      <c r="G52" s="170" t="s">
        <v>37</v>
      </c>
      <c r="H52" s="170"/>
      <c r="I52" s="170"/>
      <c r="J52" s="170"/>
      <c r="K52" s="173" t="s">
        <v>118</v>
      </c>
      <c r="L52" s="173" t="s">
        <v>118</v>
      </c>
      <c r="M52" s="155"/>
      <c r="N52" s="155" t="s">
        <v>118</v>
      </c>
      <c r="O52" s="172"/>
      <c r="P52" s="172" t="s">
        <v>30</v>
      </c>
      <c r="Q52" s="170" t="s">
        <v>37</v>
      </c>
      <c r="R52" s="173" t="s">
        <v>118</v>
      </c>
      <c r="S52" s="173"/>
      <c r="T52" s="173"/>
      <c r="U52" s="173"/>
      <c r="V52" s="173" t="s">
        <v>118</v>
      </c>
    </row>
    <row r="53" spans="1:22" s="154" customFormat="1" ht="18.75" x14ac:dyDescent="0.25">
      <c r="A53" s="166"/>
      <c r="B53" s="161" t="s">
        <v>1</v>
      </c>
      <c r="C53" s="155"/>
      <c r="D53" s="155" t="s">
        <v>118</v>
      </c>
      <c r="E53" s="172"/>
      <c r="F53" s="172" t="s">
        <v>30</v>
      </c>
      <c r="G53" s="170" t="s">
        <v>37</v>
      </c>
      <c r="H53" s="170"/>
      <c r="I53" s="170"/>
      <c r="J53" s="170"/>
      <c r="K53" s="173" t="s">
        <v>118</v>
      </c>
      <c r="L53" s="173" t="s">
        <v>118</v>
      </c>
      <c r="M53" s="155"/>
      <c r="N53" s="155" t="s">
        <v>118</v>
      </c>
      <c r="O53" s="172"/>
      <c r="P53" s="172" t="s">
        <v>30</v>
      </c>
      <c r="Q53" s="170" t="s">
        <v>37</v>
      </c>
      <c r="R53" s="173" t="s">
        <v>118</v>
      </c>
      <c r="S53" s="173"/>
      <c r="T53" s="173"/>
      <c r="U53" s="173"/>
      <c r="V53" s="173" t="s">
        <v>118</v>
      </c>
    </row>
    <row r="54" spans="1:22" s="154" customFormat="1" ht="18.75" x14ac:dyDescent="0.25">
      <c r="A54" s="166" t="s">
        <v>103</v>
      </c>
      <c r="B54" s="161" t="s">
        <v>70</v>
      </c>
      <c r="C54" s="155"/>
      <c r="D54" s="155" t="s">
        <v>118</v>
      </c>
      <c r="E54" s="172"/>
      <c r="F54" s="172" t="s">
        <v>30</v>
      </c>
      <c r="G54" s="170" t="s">
        <v>37</v>
      </c>
      <c r="H54" s="170"/>
      <c r="I54" s="170"/>
      <c r="J54" s="170"/>
      <c r="K54" s="173" t="s">
        <v>118</v>
      </c>
      <c r="L54" s="173" t="s">
        <v>118</v>
      </c>
      <c r="M54" s="155"/>
      <c r="N54" s="155" t="s">
        <v>118</v>
      </c>
      <c r="O54" s="172"/>
      <c r="P54" s="172" t="s">
        <v>30</v>
      </c>
      <c r="Q54" s="170" t="s">
        <v>37</v>
      </c>
      <c r="R54" s="173" t="s">
        <v>118</v>
      </c>
      <c r="S54" s="173"/>
      <c r="T54" s="173"/>
      <c r="U54" s="173"/>
      <c r="V54" s="173" t="s">
        <v>118</v>
      </c>
    </row>
    <row r="55" spans="1:22" s="154" customFormat="1" ht="18.75" x14ac:dyDescent="0.25">
      <c r="A55" s="166" t="s">
        <v>103</v>
      </c>
      <c r="B55" s="161" t="s">
        <v>71</v>
      </c>
      <c r="C55" s="155"/>
      <c r="D55" s="155" t="s">
        <v>118</v>
      </c>
      <c r="E55" s="172"/>
      <c r="F55" s="172" t="s">
        <v>30</v>
      </c>
      <c r="G55" s="170" t="s">
        <v>37</v>
      </c>
      <c r="H55" s="170"/>
      <c r="I55" s="170"/>
      <c r="J55" s="170"/>
      <c r="K55" s="173" t="s">
        <v>118</v>
      </c>
      <c r="L55" s="173" t="s">
        <v>118</v>
      </c>
      <c r="M55" s="155"/>
      <c r="N55" s="155" t="s">
        <v>118</v>
      </c>
      <c r="O55" s="172"/>
      <c r="P55" s="172" t="s">
        <v>30</v>
      </c>
      <c r="Q55" s="170" t="s">
        <v>37</v>
      </c>
      <c r="R55" s="173" t="s">
        <v>118</v>
      </c>
      <c r="S55" s="173"/>
      <c r="T55" s="173"/>
      <c r="U55" s="173"/>
      <c r="V55" s="173" t="s">
        <v>118</v>
      </c>
    </row>
    <row r="56" spans="1:22" s="154" customFormat="1" ht="18.75" x14ac:dyDescent="0.25">
      <c r="A56" s="166"/>
      <c r="B56" s="161" t="s">
        <v>1</v>
      </c>
      <c r="C56" s="155"/>
      <c r="D56" s="155" t="s">
        <v>118</v>
      </c>
      <c r="E56" s="172"/>
      <c r="F56" s="172" t="s">
        <v>30</v>
      </c>
      <c r="G56" s="170" t="s">
        <v>37</v>
      </c>
      <c r="H56" s="170"/>
      <c r="I56" s="170"/>
      <c r="J56" s="170"/>
      <c r="K56" s="173" t="s">
        <v>118</v>
      </c>
      <c r="L56" s="173" t="s">
        <v>118</v>
      </c>
      <c r="M56" s="155"/>
      <c r="N56" s="155" t="s">
        <v>118</v>
      </c>
      <c r="O56" s="172"/>
      <c r="P56" s="172" t="s">
        <v>30</v>
      </c>
      <c r="Q56" s="170" t="s">
        <v>37</v>
      </c>
      <c r="R56" s="173" t="s">
        <v>118</v>
      </c>
      <c r="S56" s="173"/>
      <c r="T56" s="173"/>
      <c r="U56" s="173"/>
      <c r="V56" s="173" t="s">
        <v>118</v>
      </c>
    </row>
    <row r="57" spans="1:22" s="154" customFormat="1" ht="99" customHeight="1" x14ac:dyDescent="0.25">
      <c r="A57" s="166" t="s">
        <v>103</v>
      </c>
      <c r="B57" s="161" t="s">
        <v>107</v>
      </c>
      <c r="C57" s="155"/>
      <c r="D57" s="155" t="s">
        <v>105</v>
      </c>
      <c r="E57" s="172"/>
      <c r="F57" s="172" t="s">
        <v>30</v>
      </c>
      <c r="G57" s="170" t="s">
        <v>37</v>
      </c>
      <c r="H57" s="170"/>
      <c r="I57" s="170"/>
      <c r="J57" s="170"/>
      <c r="K57" s="173" t="s">
        <v>118</v>
      </c>
      <c r="L57" s="173" t="s">
        <v>118</v>
      </c>
      <c r="M57" s="155"/>
      <c r="N57" s="155" t="s">
        <v>105</v>
      </c>
      <c r="O57" s="172"/>
      <c r="P57" s="172" t="s">
        <v>30</v>
      </c>
      <c r="Q57" s="170" t="s">
        <v>37</v>
      </c>
      <c r="R57" s="173" t="s">
        <v>118</v>
      </c>
      <c r="S57" s="173"/>
      <c r="T57" s="173"/>
      <c r="U57" s="173"/>
      <c r="V57" s="173" t="s">
        <v>118</v>
      </c>
    </row>
    <row r="58" spans="1:22" s="154" customFormat="1" ht="47.25" x14ac:dyDescent="0.25">
      <c r="A58" s="166" t="s">
        <v>103</v>
      </c>
      <c r="B58" s="161" t="s">
        <v>88</v>
      </c>
      <c r="C58" s="155"/>
      <c r="D58" s="155" t="s">
        <v>104</v>
      </c>
      <c r="E58" s="172"/>
      <c r="F58" s="172" t="s">
        <v>30</v>
      </c>
      <c r="G58" s="170" t="s">
        <v>37</v>
      </c>
      <c r="H58" s="170"/>
      <c r="I58" s="170"/>
      <c r="J58" s="170"/>
      <c r="K58" s="173" t="s">
        <v>118</v>
      </c>
      <c r="L58" s="173" t="s">
        <v>118</v>
      </c>
      <c r="M58" s="155"/>
      <c r="N58" s="155" t="s">
        <v>104</v>
      </c>
      <c r="O58" s="172"/>
      <c r="P58" s="172" t="s">
        <v>30</v>
      </c>
      <c r="Q58" s="170" t="s">
        <v>37</v>
      </c>
      <c r="R58" s="173" t="s">
        <v>118</v>
      </c>
      <c r="S58" s="173"/>
      <c r="T58" s="173"/>
      <c r="U58" s="173"/>
      <c r="V58" s="173" t="s">
        <v>118</v>
      </c>
    </row>
    <row r="59" spans="1:22" s="154" customFormat="1" ht="31.5" x14ac:dyDescent="0.25">
      <c r="A59" s="166">
        <v>6</v>
      </c>
      <c r="B59" s="161" t="s">
        <v>5</v>
      </c>
      <c r="C59" s="155"/>
      <c r="D59" s="155" t="s">
        <v>21</v>
      </c>
      <c r="E59" s="155">
        <v>1</v>
      </c>
      <c r="F59" s="155" t="s">
        <v>20</v>
      </c>
      <c r="G59" s="170" t="s">
        <v>38</v>
      </c>
      <c r="H59" s="170"/>
      <c r="I59" s="170"/>
      <c r="J59" s="170"/>
      <c r="K59" s="168"/>
      <c r="L59" s="169"/>
      <c r="M59" s="155"/>
      <c r="N59" s="155" t="s">
        <v>21</v>
      </c>
      <c r="O59" s="155">
        <v>1</v>
      </c>
      <c r="P59" s="155" t="s">
        <v>20</v>
      </c>
      <c r="Q59" s="170" t="s">
        <v>38</v>
      </c>
      <c r="R59" s="168"/>
      <c r="S59" s="168"/>
      <c r="T59" s="168"/>
      <c r="U59" s="168"/>
      <c r="V59" s="169"/>
    </row>
    <row r="60" spans="1:22" s="154" customFormat="1" x14ac:dyDescent="0.25">
      <c r="A60" s="166">
        <v>7</v>
      </c>
      <c r="B60" s="161" t="s">
        <v>6</v>
      </c>
      <c r="C60" s="155"/>
      <c r="D60" s="155" t="s">
        <v>17</v>
      </c>
      <c r="E60" s="155">
        <v>1</v>
      </c>
      <c r="F60" s="155" t="s">
        <v>20</v>
      </c>
      <c r="G60" s="170" t="s">
        <v>39</v>
      </c>
      <c r="H60" s="170"/>
      <c r="I60" s="170"/>
      <c r="J60" s="170"/>
      <c r="K60" s="168"/>
      <c r="L60" s="169"/>
      <c r="M60" s="155"/>
      <c r="N60" s="155" t="s">
        <v>17</v>
      </c>
      <c r="O60" s="155">
        <v>1</v>
      </c>
      <c r="P60" s="155" t="s">
        <v>20</v>
      </c>
      <c r="Q60" s="170" t="s">
        <v>39</v>
      </c>
      <c r="R60" s="168"/>
      <c r="S60" s="168"/>
      <c r="T60" s="168"/>
      <c r="U60" s="168"/>
      <c r="V60" s="169"/>
    </row>
    <row r="61" spans="1:22" s="154" customFormat="1" ht="51.75" customHeight="1" x14ac:dyDescent="0.25">
      <c r="A61" s="166"/>
      <c r="B61" s="161" t="s">
        <v>74</v>
      </c>
      <c r="C61" s="155" t="s">
        <v>118</v>
      </c>
      <c r="D61" s="155" t="s">
        <v>118</v>
      </c>
      <c r="E61" s="155" t="s">
        <v>118</v>
      </c>
      <c r="F61" s="155" t="s">
        <v>118</v>
      </c>
      <c r="G61" s="155" t="s">
        <v>118</v>
      </c>
      <c r="H61" s="155"/>
      <c r="I61" s="155"/>
      <c r="J61" s="155"/>
      <c r="K61" s="155" t="s">
        <v>118</v>
      </c>
      <c r="L61" s="182">
        <f>SUM(L42:L60)</f>
        <v>80757.76999999999</v>
      </c>
      <c r="M61" s="155" t="s">
        <v>118</v>
      </c>
      <c r="N61" s="155" t="s">
        <v>118</v>
      </c>
      <c r="O61" s="155" t="s">
        <v>118</v>
      </c>
      <c r="P61" s="155" t="s">
        <v>118</v>
      </c>
      <c r="Q61" s="155" t="s">
        <v>118</v>
      </c>
      <c r="R61" s="155" t="s">
        <v>118</v>
      </c>
      <c r="S61" s="155"/>
      <c r="T61" s="155"/>
      <c r="U61" s="155"/>
      <c r="V61" s="182">
        <f>SUM(V42:V60)</f>
        <v>156498.37760000001</v>
      </c>
    </row>
    <row r="62" spans="1:22" ht="18.75" customHeight="1" x14ac:dyDescent="0.25">
      <c r="A62" s="207"/>
      <c r="B62" s="207"/>
      <c r="C62" s="207"/>
      <c r="D62" s="207"/>
      <c r="E62" s="207"/>
      <c r="F62" s="207"/>
      <c r="G62" s="207"/>
      <c r="H62" s="183"/>
      <c r="I62" s="183"/>
      <c r="J62" s="183"/>
    </row>
    <row r="63" spans="1:22" ht="41.25" customHeight="1" x14ac:dyDescent="0.25">
      <c r="A63" s="207"/>
      <c r="B63" s="207"/>
      <c r="C63" s="207"/>
      <c r="D63" s="207"/>
      <c r="E63" s="207"/>
      <c r="F63" s="207"/>
      <c r="G63" s="207"/>
      <c r="H63" s="183"/>
      <c r="I63" s="183"/>
      <c r="J63" s="183"/>
    </row>
    <row r="64" spans="1:22" ht="38.25" customHeight="1" x14ac:dyDescent="0.25">
      <c r="A64" s="207"/>
      <c r="B64" s="207"/>
      <c r="C64" s="207"/>
      <c r="D64" s="207"/>
      <c r="E64" s="207"/>
      <c r="F64" s="207"/>
      <c r="G64" s="207"/>
      <c r="H64" s="183"/>
      <c r="I64" s="183"/>
      <c r="J64" s="183"/>
      <c r="K64" s="143"/>
    </row>
    <row r="65" spans="1:10" ht="18.75" customHeight="1" x14ac:dyDescent="0.25">
      <c r="A65" s="208"/>
      <c r="B65" s="208"/>
      <c r="C65" s="208"/>
      <c r="D65" s="208"/>
      <c r="E65" s="208"/>
      <c r="F65" s="208"/>
      <c r="G65" s="208"/>
      <c r="H65" s="184"/>
      <c r="I65" s="184"/>
      <c r="J65" s="184"/>
    </row>
    <row r="66" spans="1:10" ht="217.5" customHeight="1" x14ac:dyDescent="0.25">
      <c r="A66" s="203"/>
      <c r="B66" s="206"/>
      <c r="C66" s="206"/>
      <c r="D66" s="206"/>
      <c r="E66" s="206"/>
      <c r="F66" s="206"/>
      <c r="G66" s="206"/>
      <c r="H66" s="185"/>
      <c r="I66" s="185"/>
      <c r="J66" s="185"/>
    </row>
    <row r="67" spans="1:10" ht="53.25" customHeight="1" x14ac:dyDescent="0.25">
      <c r="A67" s="203"/>
      <c r="B67" s="204"/>
      <c r="C67" s="204"/>
      <c r="D67" s="204"/>
      <c r="E67" s="204"/>
      <c r="F67" s="204"/>
      <c r="G67" s="204"/>
      <c r="H67" s="186"/>
      <c r="I67" s="186"/>
      <c r="J67" s="186"/>
    </row>
    <row r="68" spans="1:10" x14ac:dyDescent="0.25">
      <c r="A68" s="205"/>
      <c r="B68" s="205"/>
      <c r="C68" s="205"/>
      <c r="D68" s="205"/>
      <c r="E68" s="205"/>
      <c r="F68" s="205"/>
      <c r="G68" s="205"/>
    </row>
    <row r="69" spans="1:10" x14ac:dyDescent="0.25">
      <c r="B69" s="143"/>
    </row>
    <row r="73" spans="1:10" x14ac:dyDescent="0.25">
      <c r="B73" s="143"/>
    </row>
  </sheetData>
  <mergeCells count="30">
    <mergeCell ref="A67:G67"/>
    <mergeCell ref="A68:G68"/>
    <mergeCell ref="A66:G66"/>
    <mergeCell ref="A62:G62"/>
    <mergeCell ref="A63:G63"/>
    <mergeCell ref="A64:G64"/>
    <mergeCell ref="A65:G65"/>
    <mergeCell ref="A16:V16"/>
    <mergeCell ref="A4:V4"/>
    <mergeCell ref="A5:V5"/>
    <mergeCell ref="A6:V6"/>
    <mergeCell ref="A7:V7"/>
    <mergeCell ref="A8:V8"/>
    <mergeCell ref="A12:V12"/>
    <mergeCell ref="A9:V9"/>
    <mergeCell ref="A10:V10"/>
    <mergeCell ref="A13:V13"/>
    <mergeCell ref="A14:V14"/>
    <mergeCell ref="A15:V15"/>
    <mergeCell ref="A11:V11"/>
    <mergeCell ref="A17:A20"/>
    <mergeCell ref="C19:F19"/>
    <mergeCell ref="C17:L17"/>
    <mergeCell ref="B17:B20"/>
    <mergeCell ref="C18:L18"/>
    <mergeCell ref="M19:P19"/>
    <mergeCell ref="Q19:V19"/>
    <mergeCell ref="M17:V17"/>
    <mergeCell ref="M18:V18"/>
    <mergeCell ref="G19:L19"/>
  </mergeCells>
  <phoneticPr fontId="62" type="noConversion"/>
  <pageMargins left="0.47244094488188981" right="0.55118110236220474" top="0.82677165354330717" bottom="0.55118110236220474" header="0.31496062992125984" footer="0.19685039370078741"/>
  <pageSetup paperSize="8" scale="52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8"/>
  <sheetViews>
    <sheetView zoomScale="70" zoomScaleNormal="70" zoomScaleSheetLayoutView="70" workbookViewId="0">
      <pane xSplit="2" ySplit="7" topLeftCell="D32" activePane="bottomRight" state="frozen"/>
      <selection activeCell="S23" activeCellId="1" sqref="S45 S23"/>
      <selection pane="topRight" activeCell="S23" activeCellId="1" sqref="S45 S23"/>
      <selection pane="bottomLeft" activeCell="S23" activeCellId="1" sqref="S45 S23"/>
      <selection pane="bottomRight" activeCell="R24" sqref="R24"/>
    </sheetView>
  </sheetViews>
  <sheetFormatPr defaultColWidth="9" defaultRowHeight="15.75" x14ac:dyDescent="0.25"/>
  <cols>
    <col min="1" max="1" width="11" style="10" customWidth="1"/>
    <col min="2" max="2" width="26.375" style="11" customWidth="1"/>
    <col min="3" max="3" width="14" style="12" customWidth="1"/>
    <col min="4" max="4" width="23.5" style="11" customWidth="1"/>
    <col min="5" max="5" width="13.625" style="12" customWidth="1"/>
    <col min="6" max="6" width="10.875" style="12" customWidth="1"/>
    <col min="7" max="10" width="13.875" style="23" customWidth="1"/>
    <col min="11" max="11" width="16.75" style="23" customWidth="1"/>
    <col min="12" max="12" width="15.125" style="14" customWidth="1"/>
    <col min="13" max="13" width="14" style="16" customWidth="1"/>
    <col min="14" max="14" width="22.375" style="16" customWidth="1"/>
    <col min="15" max="15" width="13.5" style="16" customWidth="1"/>
    <col min="16" max="16" width="10.875" style="16" customWidth="1"/>
    <col min="17" max="17" width="13.875" style="16" customWidth="1"/>
    <col min="18" max="21" width="16.75" style="16" customWidth="1"/>
    <col min="22" max="22" width="15.125" style="16" customWidth="1"/>
    <col min="23" max="16384" width="9" style="16"/>
  </cols>
  <sheetData>
    <row r="1" spans="1:22" s="49" customFormat="1" x14ac:dyDescent="0.25">
      <c r="A1" s="45"/>
      <c r="B1" s="46"/>
      <c r="C1" s="47"/>
      <c r="D1" s="20"/>
      <c r="E1" s="20"/>
      <c r="F1" s="20"/>
      <c r="G1" s="19"/>
      <c r="H1" s="19"/>
      <c r="I1" s="19"/>
      <c r="J1" s="19"/>
      <c r="K1" s="19"/>
      <c r="L1" s="48"/>
      <c r="M1" s="14"/>
      <c r="N1" s="16"/>
      <c r="O1" s="16"/>
      <c r="V1" s="50" t="str">
        <f>т1!V1</f>
        <v>форма таблиц с официального сайта Минэнерго России</v>
      </c>
    </row>
    <row r="2" spans="1:22" s="49" customFormat="1" x14ac:dyDescent="0.25">
      <c r="A2" s="210" t="s">
        <v>15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</row>
    <row r="3" spans="1:22" s="49" customFormat="1" x14ac:dyDescent="0.25">
      <c r="A3" s="211" t="s">
        <v>0</v>
      </c>
      <c r="B3" s="209" t="s">
        <v>2</v>
      </c>
      <c r="C3" s="212" t="s">
        <v>48</v>
      </c>
      <c r="D3" s="212"/>
      <c r="E3" s="212"/>
      <c r="F3" s="212"/>
      <c r="G3" s="212"/>
      <c r="H3" s="212"/>
      <c r="I3" s="212"/>
      <c r="J3" s="212"/>
      <c r="K3" s="212"/>
      <c r="L3" s="212"/>
      <c r="M3" s="212" t="s">
        <v>49</v>
      </c>
      <c r="N3" s="212"/>
      <c r="O3" s="212"/>
      <c r="P3" s="212"/>
      <c r="Q3" s="212"/>
      <c r="R3" s="212"/>
      <c r="S3" s="212"/>
      <c r="T3" s="212"/>
      <c r="U3" s="212"/>
      <c r="V3" s="212"/>
    </row>
    <row r="4" spans="1:22" s="49" customFormat="1" ht="48" customHeight="1" x14ac:dyDescent="0.25">
      <c r="A4" s="211"/>
      <c r="B4" s="209"/>
      <c r="C4" s="209" t="s">
        <v>223</v>
      </c>
      <c r="D4" s="209"/>
      <c r="E4" s="209"/>
      <c r="F4" s="209"/>
      <c r="G4" s="209"/>
      <c r="H4" s="209"/>
      <c r="I4" s="209"/>
      <c r="J4" s="209"/>
      <c r="K4" s="209"/>
      <c r="L4" s="209"/>
      <c r="M4" s="209" t="s">
        <v>64</v>
      </c>
      <c r="N4" s="209"/>
      <c r="O4" s="209"/>
      <c r="P4" s="209"/>
      <c r="Q4" s="209"/>
      <c r="R4" s="209"/>
      <c r="S4" s="209"/>
      <c r="T4" s="209"/>
      <c r="U4" s="209"/>
      <c r="V4" s="209"/>
    </row>
    <row r="5" spans="1:22" ht="33.75" customHeight="1" x14ac:dyDescent="0.25">
      <c r="A5" s="211"/>
      <c r="B5" s="209"/>
      <c r="C5" s="209" t="s">
        <v>12</v>
      </c>
      <c r="D5" s="209"/>
      <c r="E5" s="209"/>
      <c r="F5" s="209"/>
      <c r="G5" s="209" t="s">
        <v>119</v>
      </c>
      <c r="H5" s="209"/>
      <c r="I5" s="209"/>
      <c r="J5" s="209"/>
      <c r="K5" s="209"/>
      <c r="L5" s="209"/>
      <c r="M5" s="209" t="s">
        <v>12</v>
      </c>
      <c r="N5" s="209"/>
      <c r="O5" s="209"/>
      <c r="P5" s="209"/>
      <c r="Q5" s="209" t="s">
        <v>119</v>
      </c>
      <c r="R5" s="209"/>
      <c r="S5" s="209"/>
      <c r="T5" s="209"/>
      <c r="U5" s="209"/>
      <c r="V5" s="209"/>
    </row>
    <row r="6" spans="1:22" s="47" customFormat="1" ht="126" x14ac:dyDescent="0.25">
      <c r="A6" s="211"/>
      <c r="B6" s="209"/>
      <c r="C6" s="17" t="s">
        <v>29</v>
      </c>
      <c r="D6" s="17" t="s">
        <v>8</v>
      </c>
      <c r="E6" s="17" t="s">
        <v>110</v>
      </c>
      <c r="F6" s="17" t="s">
        <v>10</v>
      </c>
      <c r="G6" s="17" t="s">
        <v>13</v>
      </c>
      <c r="H6" s="17" t="s">
        <v>182</v>
      </c>
      <c r="I6" s="112" t="s">
        <v>183</v>
      </c>
      <c r="J6" s="112" t="s">
        <v>184</v>
      </c>
      <c r="K6" s="112" t="s">
        <v>185</v>
      </c>
      <c r="L6" s="51" t="s">
        <v>53</v>
      </c>
      <c r="M6" s="17" t="s">
        <v>29</v>
      </c>
      <c r="N6" s="17" t="s">
        <v>8</v>
      </c>
      <c r="O6" s="17" t="s">
        <v>110</v>
      </c>
      <c r="P6" s="17" t="s">
        <v>10</v>
      </c>
      <c r="Q6" s="17" t="s">
        <v>13</v>
      </c>
      <c r="R6" s="17" t="s">
        <v>182</v>
      </c>
      <c r="S6" s="112" t="s">
        <v>183</v>
      </c>
      <c r="T6" s="112" t="s">
        <v>184</v>
      </c>
      <c r="U6" s="112" t="s">
        <v>185</v>
      </c>
      <c r="V6" s="51" t="s">
        <v>53</v>
      </c>
    </row>
    <row r="7" spans="1:22" s="20" customFormat="1" x14ac:dyDescent="0.25">
      <c r="A7" s="52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7" t="s">
        <v>57</v>
      </c>
      <c r="I7" s="7" t="s">
        <v>58</v>
      </c>
      <c r="J7" s="7" t="s">
        <v>63</v>
      </c>
      <c r="K7" s="8">
        <v>8</v>
      </c>
      <c r="L7" s="51">
        <v>9</v>
      </c>
      <c r="M7" s="17">
        <v>10</v>
      </c>
      <c r="N7" s="51">
        <v>11</v>
      </c>
      <c r="O7" s="17">
        <v>12</v>
      </c>
      <c r="P7" s="51">
        <v>13</v>
      </c>
      <c r="Q7" s="17">
        <v>14</v>
      </c>
      <c r="R7" s="51">
        <v>15</v>
      </c>
      <c r="S7" s="51" t="s">
        <v>186</v>
      </c>
      <c r="T7" s="51" t="s">
        <v>187</v>
      </c>
      <c r="U7" s="51" t="s">
        <v>188</v>
      </c>
      <c r="V7" s="17">
        <v>16</v>
      </c>
    </row>
    <row r="8" spans="1:22" s="49" customFormat="1" ht="31.5" x14ac:dyDescent="0.25">
      <c r="A8" s="52">
        <v>1</v>
      </c>
      <c r="B8" s="53" t="s">
        <v>43</v>
      </c>
      <c r="C8" s="17" t="s">
        <v>118</v>
      </c>
      <c r="D8" s="17" t="s">
        <v>118</v>
      </c>
      <c r="E8" s="17" t="s">
        <v>118</v>
      </c>
      <c r="F8" s="17" t="s">
        <v>118</v>
      </c>
      <c r="G8" s="17" t="s">
        <v>118</v>
      </c>
      <c r="H8" s="17"/>
      <c r="I8" s="17"/>
      <c r="J8" s="17"/>
      <c r="K8" s="17" t="s">
        <v>118</v>
      </c>
      <c r="L8" s="17" t="s">
        <v>118</v>
      </c>
      <c r="M8" s="17" t="s">
        <v>118</v>
      </c>
      <c r="N8" s="17" t="s">
        <v>118</v>
      </c>
      <c r="O8" s="17" t="s">
        <v>118</v>
      </c>
      <c r="P8" s="17" t="s">
        <v>118</v>
      </c>
      <c r="Q8" s="17" t="s">
        <v>118</v>
      </c>
      <c r="R8" s="17" t="s">
        <v>118</v>
      </c>
      <c r="S8" s="17"/>
      <c r="T8" s="17"/>
      <c r="U8" s="17"/>
      <c r="V8" s="17" t="s">
        <v>118</v>
      </c>
    </row>
    <row r="9" spans="1:22" s="49" customFormat="1" ht="63" x14ac:dyDescent="0.25">
      <c r="A9" s="52" t="s">
        <v>89</v>
      </c>
      <c r="B9" s="54" t="s">
        <v>211</v>
      </c>
      <c r="C9" s="17">
        <v>110</v>
      </c>
      <c r="D9" s="17" t="s">
        <v>149</v>
      </c>
      <c r="E9" s="17"/>
      <c r="F9" s="17" t="s">
        <v>65</v>
      </c>
      <c r="G9" s="55" t="s">
        <v>155</v>
      </c>
      <c r="H9" s="55"/>
      <c r="I9" s="55"/>
      <c r="J9" s="55"/>
      <c r="K9" s="58">
        <v>16543</v>
      </c>
      <c r="L9" s="57">
        <f>K9*E9</f>
        <v>0</v>
      </c>
      <c r="M9" s="17">
        <v>110</v>
      </c>
      <c r="N9" s="17"/>
      <c r="O9" s="17"/>
      <c r="P9" s="17" t="s">
        <v>65</v>
      </c>
      <c r="Q9" s="55" t="s">
        <v>155</v>
      </c>
      <c r="R9" s="58"/>
      <c r="S9" s="61"/>
      <c r="T9" s="114"/>
      <c r="U9" s="58"/>
      <c r="V9" s="57"/>
    </row>
    <row r="10" spans="1:22" s="49" customFormat="1" ht="63" x14ac:dyDescent="0.25">
      <c r="A10" s="52" t="s">
        <v>90</v>
      </c>
      <c r="B10" s="54" t="s">
        <v>211</v>
      </c>
      <c r="C10" s="17">
        <v>10</v>
      </c>
      <c r="D10" s="17" t="s">
        <v>151</v>
      </c>
      <c r="E10" s="17"/>
      <c r="F10" s="17" t="s">
        <v>65</v>
      </c>
      <c r="G10" s="55" t="s">
        <v>212</v>
      </c>
      <c r="H10" s="55"/>
      <c r="I10" s="55"/>
      <c r="J10" s="55"/>
      <c r="K10" s="18">
        <v>1660</v>
      </c>
      <c r="L10" s="57">
        <f>K10*E10</f>
        <v>0</v>
      </c>
      <c r="M10" s="17">
        <v>10</v>
      </c>
      <c r="N10" s="17"/>
      <c r="O10" s="17"/>
      <c r="P10" s="17" t="s">
        <v>65</v>
      </c>
      <c r="Q10" s="55" t="s">
        <v>189</v>
      </c>
      <c r="R10" s="18"/>
      <c r="S10" s="18"/>
      <c r="T10" s="18"/>
      <c r="U10" s="58"/>
      <c r="V10" s="57"/>
    </row>
    <row r="11" spans="1:22" s="49" customFormat="1" x14ac:dyDescent="0.25">
      <c r="A11" s="52" t="s">
        <v>1</v>
      </c>
      <c r="B11" s="54" t="s">
        <v>1</v>
      </c>
      <c r="C11" s="17"/>
      <c r="D11" s="17"/>
      <c r="E11" s="17"/>
      <c r="F11" s="17"/>
      <c r="G11" s="55"/>
      <c r="H11" s="55"/>
      <c r="I11" s="55"/>
      <c r="J11" s="55"/>
      <c r="K11" s="56"/>
      <c r="L11" s="57"/>
      <c r="M11" s="17"/>
      <c r="N11" s="17"/>
      <c r="O11" s="17"/>
      <c r="P11" s="17"/>
      <c r="Q11" s="55"/>
      <c r="R11" s="56"/>
      <c r="S11" s="56"/>
      <c r="T11" s="18"/>
      <c r="U11" s="58"/>
      <c r="V11" s="57"/>
    </row>
    <row r="12" spans="1:22" s="49" customFormat="1" ht="47.25" x14ac:dyDescent="0.25">
      <c r="A12" s="59">
        <v>2</v>
      </c>
      <c r="B12" s="53" t="s">
        <v>27</v>
      </c>
      <c r="C12" s="17" t="s">
        <v>118</v>
      </c>
      <c r="D12" s="17" t="s">
        <v>118</v>
      </c>
      <c r="E12" s="17" t="s">
        <v>118</v>
      </c>
      <c r="F12" s="17" t="s">
        <v>118</v>
      </c>
      <c r="G12" s="17" t="s">
        <v>118</v>
      </c>
      <c r="H12" s="17"/>
      <c r="I12" s="17"/>
      <c r="J12" s="17"/>
      <c r="K12" s="17" t="s">
        <v>118</v>
      </c>
      <c r="L12" s="17" t="s">
        <v>118</v>
      </c>
      <c r="M12" s="17" t="s">
        <v>118</v>
      </c>
      <c r="N12" s="17" t="s">
        <v>118</v>
      </c>
      <c r="O12" s="17" t="s">
        <v>118</v>
      </c>
      <c r="P12" s="17" t="s">
        <v>118</v>
      </c>
      <c r="Q12" s="17" t="s">
        <v>118</v>
      </c>
      <c r="R12" s="17" t="s">
        <v>118</v>
      </c>
      <c r="S12" s="17" t="s">
        <v>118</v>
      </c>
      <c r="T12" s="17" t="s">
        <v>118</v>
      </c>
      <c r="U12" s="17" t="s">
        <v>118</v>
      </c>
      <c r="V12" s="17" t="s">
        <v>118</v>
      </c>
    </row>
    <row r="13" spans="1:22" s="49" customFormat="1" ht="62.25" customHeight="1" x14ac:dyDescent="0.25">
      <c r="A13" s="59" t="s">
        <v>91</v>
      </c>
      <c r="B13" s="54" t="s">
        <v>208</v>
      </c>
      <c r="C13" s="17">
        <v>110</v>
      </c>
      <c r="D13" s="20" t="s">
        <v>149</v>
      </c>
      <c r="E13" s="17"/>
      <c r="F13" s="17" t="s">
        <v>65</v>
      </c>
      <c r="G13" s="55" t="s">
        <v>213</v>
      </c>
      <c r="H13" s="55"/>
      <c r="I13" s="55"/>
      <c r="J13" s="55"/>
      <c r="K13" s="58">
        <v>17364</v>
      </c>
      <c r="L13" s="57">
        <f>K13*E13</f>
        <v>0</v>
      </c>
      <c r="M13" s="17">
        <v>110</v>
      </c>
      <c r="N13" s="20"/>
      <c r="O13" s="17"/>
      <c r="P13" s="17" t="s">
        <v>65</v>
      </c>
      <c r="Q13" s="55" t="s">
        <v>190</v>
      </c>
      <c r="R13" s="58"/>
      <c r="S13" s="61"/>
      <c r="T13" s="18"/>
      <c r="U13" s="58"/>
      <c r="V13" s="57"/>
    </row>
    <row r="14" spans="1:22" s="49" customFormat="1" ht="47.25" x14ac:dyDescent="0.25">
      <c r="A14" s="59" t="s">
        <v>92</v>
      </c>
      <c r="B14" s="54" t="s">
        <v>208</v>
      </c>
      <c r="C14" s="17">
        <v>10</v>
      </c>
      <c r="D14" s="60" t="s">
        <v>152</v>
      </c>
      <c r="E14" s="17"/>
      <c r="F14" s="17" t="s">
        <v>65</v>
      </c>
      <c r="G14" s="55" t="s">
        <v>32</v>
      </c>
      <c r="H14" s="55"/>
      <c r="I14" s="55"/>
      <c r="J14" s="55"/>
      <c r="K14" s="18">
        <v>379</v>
      </c>
      <c r="L14" s="57">
        <f>K14*E14</f>
        <v>0</v>
      </c>
      <c r="M14" s="17">
        <v>10</v>
      </c>
      <c r="N14" s="9"/>
      <c r="O14" s="17"/>
      <c r="P14" s="17" t="s">
        <v>65</v>
      </c>
      <c r="Q14" s="55" t="s">
        <v>191</v>
      </c>
      <c r="R14" s="18"/>
      <c r="S14" s="18"/>
      <c r="T14" s="18"/>
      <c r="U14" s="58"/>
      <c r="V14" s="57"/>
    </row>
    <row r="15" spans="1:22" s="49" customFormat="1" x14ac:dyDescent="0.25">
      <c r="A15" s="59" t="s">
        <v>1</v>
      </c>
      <c r="B15" s="54" t="s">
        <v>1</v>
      </c>
      <c r="C15" s="17"/>
      <c r="D15" s="60"/>
      <c r="E15" s="17"/>
      <c r="F15" s="17"/>
      <c r="G15" s="55"/>
      <c r="H15" s="55"/>
      <c r="I15" s="55"/>
      <c r="J15" s="55"/>
      <c r="K15" s="56"/>
      <c r="L15" s="61"/>
      <c r="M15" s="17"/>
      <c r="N15" s="60"/>
      <c r="O15" s="17"/>
      <c r="P15" s="17"/>
      <c r="Q15" s="55"/>
      <c r="R15" s="56"/>
      <c r="S15" s="56"/>
      <c r="T15" s="18"/>
      <c r="U15" s="58"/>
      <c r="V15" s="57"/>
    </row>
    <row r="16" spans="1:22" s="49" customFormat="1" x14ac:dyDescent="0.25">
      <c r="A16" s="59" t="s">
        <v>93</v>
      </c>
      <c r="B16" s="54"/>
      <c r="C16" s="17"/>
      <c r="D16" s="17"/>
      <c r="E16" s="17"/>
      <c r="F16" s="17" t="str">
        <f>$F$17</f>
        <v>единиц</v>
      </c>
      <c r="G16" s="55" t="s">
        <v>38</v>
      </c>
      <c r="H16" s="55"/>
      <c r="I16" s="55"/>
      <c r="J16" s="55"/>
      <c r="K16" s="56"/>
      <c r="L16" s="61"/>
      <c r="M16" s="17"/>
      <c r="N16" s="17"/>
      <c r="O16" s="56"/>
      <c r="P16" s="56"/>
      <c r="Q16" s="56"/>
      <c r="R16" s="56"/>
      <c r="S16" s="56"/>
      <c r="T16" s="56"/>
      <c r="U16" s="56"/>
      <c r="V16" s="56"/>
    </row>
    <row r="17" spans="1:22" s="49" customFormat="1" ht="31.5" x14ac:dyDescent="0.25">
      <c r="A17" s="59" t="s">
        <v>95</v>
      </c>
      <c r="B17" s="54" t="s">
        <v>198</v>
      </c>
      <c r="C17" s="17"/>
      <c r="D17" s="17" t="s">
        <v>31</v>
      </c>
      <c r="E17" s="17"/>
      <c r="F17" s="17" t="s">
        <v>20</v>
      </c>
      <c r="G17" s="62" t="s">
        <v>200</v>
      </c>
      <c r="H17" s="62"/>
      <c r="I17" s="62"/>
      <c r="J17" s="62"/>
      <c r="K17" s="56"/>
      <c r="L17" s="61"/>
      <c r="M17" s="8">
        <v>110</v>
      </c>
      <c r="N17" s="8"/>
      <c r="O17" s="17"/>
      <c r="P17" s="17" t="s">
        <v>20</v>
      </c>
      <c r="Q17" s="55" t="s">
        <v>199</v>
      </c>
      <c r="R17" s="18"/>
      <c r="S17" s="18"/>
      <c r="T17" s="18"/>
      <c r="U17" s="58"/>
      <c r="V17" s="57"/>
    </row>
    <row r="18" spans="1:22" s="49" customFormat="1" ht="31.5" x14ac:dyDescent="0.25">
      <c r="A18" s="59" t="s">
        <v>96</v>
      </c>
      <c r="B18" s="54" t="s">
        <v>221</v>
      </c>
      <c r="C18" s="17"/>
      <c r="D18" s="17" t="s">
        <v>31</v>
      </c>
      <c r="E18" s="17"/>
      <c r="F18" s="17" t="s">
        <v>20</v>
      </c>
      <c r="G18" s="62" t="s">
        <v>34</v>
      </c>
      <c r="H18" s="62"/>
      <c r="I18" s="62"/>
      <c r="J18" s="62"/>
      <c r="K18" s="56"/>
      <c r="L18" s="61"/>
      <c r="M18" s="8">
        <v>110</v>
      </c>
      <c r="N18" s="8"/>
      <c r="O18" s="17"/>
      <c r="P18" s="17" t="s">
        <v>20</v>
      </c>
      <c r="Q18" s="62" t="s">
        <v>201</v>
      </c>
      <c r="R18" s="18"/>
      <c r="S18" s="18"/>
      <c r="T18" s="18"/>
      <c r="U18" s="58"/>
      <c r="V18" s="57"/>
    </row>
    <row r="19" spans="1:22" s="49" customFormat="1" x14ac:dyDescent="0.25">
      <c r="A19" s="59" t="s">
        <v>1</v>
      </c>
      <c r="B19" s="54" t="s">
        <v>1</v>
      </c>
      <c r="C19" s="17"/>
      <c r="D19" s="17"/>
      <c r="E19" s="17"/>
      <c r="F19" s="17"/>
      <c r="G19" s="62"/>
      <c r="H19" s="62"/>
      <c r="I19" s="62"/>
      <c r="J19" s="62"/>
      <c r="K19" s="56"/>
      <c r="L19" s="61"/>
      <c r="M19" s="17"/>
      <c r="N19" s="17"/>
      <c r="O19" s="17"/>
      <c r="P19" s="17"/>
      <c r="Q19" s="62"/>
      <c r="R19" s="56"/>
      <c r="S19" s="56"/>
      <c r="T19" s="56"/>
      <c r="U19" s="56"/>
      <c r="V19" s="61"/>
    </row>
    <row r="20" spans="1:22" s="49" customFormat="1" x14ac:dyDescent="0.25">
      <c r="A20" s="59" t="s">
        <v>94</v>
      </c>
      <c r="B20" s="54" t="s">
        <v>134</v>
      </c>
      <c r="C20" s="17"/>
      <c r="D20" s="17"/>
      <c r="E20" s="17"/>
      <c r="F20" s="17"/>
      <c r="G20" s="62"/>
      <c r="H20" s="62"/>
      <c r="I20" s="62"/>
      <c r="J20" s="62"/>
      <c r="K20" s="56"/>
      <c r="L20" s="61"/>
      <c r="M20" s="17"/>
      <c r="N20" s="17"/>
      <c r="O20" s="17"/>
      <c r="P20" s="17"/>
      <c r="Q20" s="62"/>
      <c r="R20" s="56"/>
      <c r="S20" s="56"/>
      <c r="T20" s="56"/>
      <c r="U20" s="56"/>
      <c r="V20" s="61"/>
    </row>
    <row r="21" spans="1:22" s="49" customFormat="1" ht="31.5" x14ac:dyDescent="0.25">
      <c r="A21" s="59" t="s">
        <v>97</v>
      </c>
      <c r="B21" s="113"/>
      <c r="C21" s="63"/>
      <c r="D21" s="17" t="s">
        <v>130</v>
      </c>
      <c r="E21" s="56"/>
      <c r="F21" s="17" t="s">
        <v>11</v>
      </c>
      <c r="G21" s="62" t="s">
        <v>35</v>
      </c>
      <c r="H21" s="62"/>
      <c r="I21" s="62"/>
      <c r="J21" s="62"/>
      <c r="K21" s="56"/>
      <c r="L21" s="61"/>
      <c r="M21" s="63"/>
      <c r="N21" s="17" t="s">
        <v>130</v>
      </c>
      <c r="O21" s="56"/>
      <c r="P21" s="17" t="s">
        <v>11</v>
      </c>
      <c r="Q21" s="62" t="s">
        <v>35</v>
      </c>
      <c r="R21" s="56"/>
      <c r="S21" s="56"/>
      <c r="T21" s="56"/>
      <c r="U21" s="56"/>
      <c r="V21" s="57">
        <f t="shared" ref="V21:V22" si="0">R21*O21</f>
        <v>0</v>
      </c>
    </row>
    <row r="22" spans="1:22" s="49" customFormat="1" ht="31.5" x14ac:dyDescent="0.25">
      <c r="A22" s="59" t="s">
        <v>98</v>
      </c>
      <c r="B22" s="54" t="s">
        <v>218</v>
      </c>
      <c r="C22" s="63"/>
      <c r="D22" s="17" t="s">
        <v>130</v>
      </c>
      <c r="E22" s="56"/>
      <c r="F22" s="17" t="s">
        <v>11</v>
      </c>
      <c r="G22" s="62" t="s">
        <v>35</v>
      </c>
      <c r="H22" s="62"/>
      <c r="I22" s="62"/>
      <c r="J22" s="62"/>
      <c r="K22" s="56"/>
      <c r="L22" s="61"/>
      <c r="M22" s="63"/>
      <c r="N22" s="17" t="s">
        <v>130</v>
      </c>
      <c r="O22" s="56"/>
      <c r="P22" s="17" t="s">
        <v>11</v>
      </c>
      <c r="Q22" s="62" t="s">
        <v>35</v>
      </c>
      <c r="R22" s="56"/>
      <c r="S22" s="56"/>
      <c r="T22" s="56"/>
      <c r="U22" s="56"/>
      <c r="V22" s="57">
        <f t="shared" si="0"/>
        <v>0</v>
      </c>
    </row>
    <row r="23" spans="1:22" s="49" customFormat="1" x14ac:dyDescent="0.25">
      <c r="A23" s="59" t="s">
        <v>1</v>
      </c>
      <c r="B23" s="54" t="s">
        <v>1</v>
      </c>
      <c r="C23" s="63"/>
      <c r="D23" s="17"/>
      <c r="E23" s="56"/>
      <c r="F23" s="17"/>
      <c r="G23" s="62"/>
      <c r="H23" s="62"/>
      <c r="I23" s="62"/>
      <c r="J23" s="62"/>
      <c r="K23" s="56"/>
      <c r="L23" s="61"/>
      <c r="M23" s="63"/>
      <c r="N23" s="17"/>
      <c r="O23" s="56"/>
      <c r="P23" s="17"/>
      <c r="Q23" s="62"/>
      <c r="R23" s="56"/>
      <c r="S23" s="56"/>
      <c r="T23" s="56"/>
      <c r="U23" s="56"/>
      <c r="V23" s="61"/>
    </row>
    <row r="24" spans="1:22" s="49" customFormat="1" ht="47.25" x14ac:dyDescent="0.25">
      <c r="A24" s="59">
        <v>4</v>
      </c>
      <c r="B24" s="54" t="s">
        <v>4</v>
      </c>
      <c r="C24" s="17"/>
      <c r="D24" s="17" t="s">
        <v>150</v>
      </c>
      <c r="E24" s="64"/>
      <c r="F24" s="64" t="s">
        <v>30</v>
      </c>
      <c r="G24" s="62" t="s">
        <v>156</v>
      </c>
      <c r="H24" s="62"/>
      <c r="I24" s="62"/>
      <c r="J24" s="62"/>
      <c r="K24" s="58"/>
      <c r="L24" s="57">
        <f>K24*E24</f>
        <v>0</v>
      </c>
      <c r="M24" s="17"/>
      <c r="N24" s="17" t="s">
        <v>150</v>
      </c>
      <c r="O24" s="64"/>
      <c r="P24" s="64" t="s">
        <v>30</v>
      </c>
      <c r="Q24" s="62" t="s">
        <v>156</v>
      </c>
      <c r="R24" s="58"/>
      <c r="S24" s="58"/>
      <c r="T24" s="58"/>
      <c r="U24" s="58"/>
      <c r="V24" s="57">
        <f>R24*O24</f>
        <v>0</v>
      </c>
    </row>
    <row r="25" spans="1:22" s="49" customFormat="1" ht="47.25" x14ac:dyDescent="0.25">
      <c r="A25" s="59">
        <v>5</v>
      </c>
      <c r="B25" s="54" t="s">
        <v>16</v>
      </c>
      <c r="C25" s="17">
        <v>110</v>
      </c>
      <c r="D25" s="17" t="s">
        <v>118</v>
      </c>
      <c r="E25" s="64"/>
      <c r="F25" s="64" t="s">
        <v>30</v>
      </c>
      <c r="G25" s="55" t="s">
        <v>37</v>
      </c>
      <c r="H25" s="55"/>
      <c r="I25" s="55"/>
      <c r="J25" s="55"/>
      <c r="K25" s="61" t="s">
        <v>118</v>
      </c>
      <c r="L25" s="61" t="s">
        <v>118</v>
      </c>
      <c r="M25" s="17">
        <v>110</v>
      </c>
      <c r="N25" s="17" t="s">
        <v>118</v>
      </c>
      <c r="O25" s="64"/>
      <c r="P25" s="64" t="s">
        <v>30</v>
      </c>
      <c r="Q25" s="55" t="s">
        <v>37</v>
      </c>
      <c r="R25" s="61" t="s">
        <v>118</v>
      </c>
      <c r="S25" s="61"/>
      <c r="T25" s="61"/>
      <c r="U25" s="61"/>
      <c r="V25" s="61" t="s">
        <v>118</v>
      </c>
    </row>
    <row r="26" spans="1:22" s="49" customFormat="1" ht="63" x14ac:dyDescent="0.25">
      <c r="A26" s="59" t="s">
        <v>101</v>
      </c>
      <c r="B26" s="54" t="s">
        <v>209</v>
      </c>
      <c r="C26" s="17">
        <v>110</v>
      </c>
      <c r="D26" s="17" t="s">
        <v>118</v>
      </c>
      <c r="E26" s="64"/>
      <c r="F26" s="64" t="s">
        <v>30</v>
      </c>
      <c r="G26" s="62" t="s">
        <v>37</v>
      </c>
      <c r="H26" s="62"/>
      <c r="I26" s="62"/>
      <c r="J26" s="62"/>
      <c r="K26" s="61" t="s">
        <v>118</v>
      </c>
      <c r="L26" s="61" t="s">
        <v>118</v>
      </c>
      <c r="M26" s="17">
        <v>110</v>
      </c>
      <c r="N26" s="17" t="s">
        <v>118</v>
      </c>
      <c r="O26" s="64"/>
      <c r="P26" s="64" t="s">
        <v>30</v>
      </c>
      <c r="Q26" s="62" t="s">
        <v>37</v>
      </c>
      <c r="R26" s="61" t="s">
        <v>118</v>
      </c>
      <c r="S26" s="61"/>
      <c r="T26" s="61"/>
      <c r="U26" s="61"/>
      <c r="V26" s="61" t="s">
        <v>118</v>
      </c>
    </row>
    <row r="27" spans="1:22" s="49" customFormat="1" ht="63" x14ac:dyDescent="0.25">
      <c r="A27" s="59" t="s">
        <v>102</v>
      </c>
      <c r="B27" s="54" t="s">
        <v>209</v>
      </c>
      <c r="C27" s="17">
        <v>10</v>
      </c>
      <c r="D27" s="17" t="s">
        <v>118</v>
      </c>
      <c r="E27" s="64"/>
      <c r="F27" s="64" t="s">
        <v>30</v>
      </c>
      <c r="G27" s="62" t="s">
        <v>37</v>
      </c>
      <c r="H27" s="62"/>
      <c r="I27" s="62"/>
      <c r="J27" s="62"/>
      <c r="K27" s="61" t="s">
        <v>118</v>
      </c>
      <c r="L27" s="61" t="s">
        <v>118</v>
      </c>
      <c r="M27" s="17">
        <v>10</v>
      </c>
      <c r="N27" s="17" t="s">
        <v>118</v>
      </c>
      <c r="O27" s="64"/>
      <c r="P27" s="64" t="s">
        <v>30</v>
      </c>
      <c r="Q27" s="62" t="s">
        <v>37</v>
      </c>
      <c r="R27" s="61" t="s">
        <v>118</v>
      </c>
      <c r="S27" s="61"/>
      <c r="T27" s="61"/>
      <c r="U27" s="61"/>
      <c r="V27" s="61" t="s">
        <v>118</v>
      </c>
    </row>
    <row r="28" spans="1:22" s="49" customFormat="1" ht="18.75" x14ac:dyDescent="0.25">
      <c r="A28" s="59" t="s">
        <v>1</v>
      </c>
      <c r="B28" s="54" t="s">
        <v>1</v>
      </c>
      <c r="C28" s="17"/>
      <c r="D28" s="17" t="s">
        <v>118</v>
      </c>
      <c r="E28" s="64"/>
      <c r="F28" s="64" t="s">
        <v>30</v>
      </c>
      <c r="G28" s="62" t="s">
        <v>37</v>
      </c>
      <c r="H28" s="62"/>
      <c r="I28" s="62"/>
      <c r="J28" s="62"/>
      <c r="K28" s="61" t="s">
        <v>118</v>
      </c>
      <c r="L28" s="61" t="s">
        <v>118</v>
      </c>
      <c r="M28" s="17"/>
      <c r="N28" s="17" t="s">
        <v>118</v>
      </c>
      <c r="O28" s="64"/>
      <c r="P28" s="64" t="s">
        <v>30</v>
      </c>
      <c r="Q28" s="62" t="s">
        <v>37</v>
      </c>
      <c r="R28" s="61" t="s">
        <v>118</v>
      </c>
      <c r="S28" s="61"/>
      <c r="T28" s="61"/>
      <c r="U28" s="61"/>
      <c r="V28" s="61" t="s">
        <v>118</v>
      </c>
    </row>
    <row r="29" spans="1:22" s="49" customFormat="1" ht="18.75" x14ac:dyDescent="0.25">
      <c r="A29" s="59" t="s">
        <v>103</v>
      </c>
      <c r="B29" s="54" t="s">
        <v>210</v>
      </c>
      <c r="C29" s="17">
        <v>110</v>
      </c>
      <c r="D29" s="17" t="s">
        <v>118</v>
      </c>
      <c r="E29" s="64"/>
      <c r="F29" s="64" t="s">
        <v>30</v>
      </c>
      <c r="G29" s="62" t="s">
        <v>37</v>
      </c>
      <c r="H29" s="62"/>
      <c r="I29" s="62"/>
      <c r="J29" s="62"/>
      <c r="K29" s="61" t="s">
        <v>118</v>
      </c>
      <c r="L29" s="61" t="s">
        <v>118</v>
      </c>
      <c r="M29" s="17">
        <v>110</v>
      </c>
      <c r="N29" s="17" t="s">
        <v>118</v>
      </c>
      <c r="O29" s="64"/>
      <c r="P29" s="64" t="s">
        <v>30</v>
      </c>
      <c r="Q29" s="62" t="s">
        <v>37</v>
      </c>
      <c r="R29" s="61" t="s">
        <v>118</v>
      </c>
      <c r="S29" s="61"/>
      <c r="T29" s="61"/>
      <c r="U29" s="61"/>
      <c r="V29" s="61" t="s">
        <v>118</v>
      </c>
    </row>
    <row r="30" spans="1:22" s="49" customFormat="1" ht="18.75" x14ac:dyDescent="0.25">
      <c r="A30" s="59" t="s">
        <v>103</v>
      </c>
      <c r="B30" s="54" t="s">
        <v>210</v>
      </c>
      <c r="C30" s="17">
        <v>10</v>
      </c>
      <c r="D30" s="17" t="s">
        <v>118</v>
      </c>
      <c r="E30" s="64"/>
      <c r="F30" s="64" t="s">
        <v>30</v>
      </c>
      <c r="G30" s="62" t="s">
        <v>37</v>
      </c>
      <c r="H30" s="62"/>
      <c r="I30" s="62"/>
      <c r="J30" s="62"/>
      <c r="K30" s="61" t="s">
        <v>118</v>
      </c>
      <c r="L30" s="61" t="s">
        <v>118</v>
      </c>
      <c r="M30" s="17">
        <v>10</v>
      </c>
      <c r="N30" s="17" t="s">
        <v>118</v>
      </c>
      <c r="O30" s="64"/>
      <c r="P30" s="64" t="s">
        <v>30</v>
      </c>
      <c r="Q30" s="62" t="s">
        <v>37</v>
      </c>
      <c r="R30" s="61" t="s">
        <v>118</v>
      </c>
      <c r="S30" s="61"/>
      <c r="T30" s="61"/>
      <c r="U30" s="61"/>
      <c r="V30" s="61" t="s">
        <v>118</v>
      </c>
    </row>
    <row r="31" spans="1:22" s="49" customFormat="1" ht="18.75" x14ac:dyDescent="0.25">
      <c r="A31" s="59"/>
      <c r="B31" s="54" t="s">
        <v>1</v>
      </c>
      <c r="C31" s="17"/>
      <c r="D31" s="17" t="s">
        <v>118</v>
      </c>
      <c r="E31" s="64"/>
      <c r="F31" s="64" t="s">
        <v>30</v>
      </c>
      <c r="G31" s="62" t="s">
        <v>37</v>
      </c>
      <c r="H31" s="62"/>
      <c r="I31" s="62"/>
      <c r="J31" s="62"/>
      <c r="K31" s="61" t="s">
        <v>118</v>
      </c>
      <c r="L31" s="61" t="s">
        <v>118</v>
      </c>
      <c r="M31" s="17"/>
      <c r="N31" s="17" t="s">
        <v>118</v>
      </c>
      <c r="O31" s="64"/>
      <c r="P31" s="64" t="s">
        <v>30</v>
      </c>
      <c r="Q31" s="62" t="s">
        <v>37</v>
      </c>
      <c r="R31" s="61" t="s">
        <v>118</v>
      </c>
      <c r="S31" s="61"/>
      <c r="T31" s="61"/>
      <c r="U31" s="61"/>
      <c r="V31" s="61" t="s">
        <v>118</v>
      </c>
    </row>
    <row r="32" spans="1:22" s="49" customFormat="1" ht="18.75" x14ac:dyDescent="0.25">
      <c r="A32" s="59" t="s">
        <v>103</v>
      </c>
      <c r="B32" s="54" t="s">
        <v>70</v>
      </c>
      <c r="C32" s="17"/>
      <c r="D32" s="17" t="s">
        <v>118</v>
      </c>
      <c r="E32" s="64"/>
      <c r="F32" s="64" t="s">
        <v>30</v>
      </c>
      <c r="G32" s="62" t="s">
        <v>37</v>
      </c>
      <c r="H32" s="62"/>
      <c r="I32" s="62"/>
      <c r="J32" s="62"/>
      <c r="K32" s="61" t="s">
        <v>118</v>
      </c>
      <c r="L32" s="61" t="s">
        <v>118</v>
      </c>
      <c r="M32" s="17"/>
      <c r="N32" s="17" t="s">
        <v>118</v>
      </c>
      <c r="O32" s="64"/>
      <c r="P32" s="64" t="s">
        <v>30</v>
      </c>
      <c r="Q32" s="62" t="s">
        <v>37</v>
      </c>
      <c r="R32" s="61" t="s">
        <v>118</v>
      </c>
      <c r="S32" s="61"/>
      <c r="T32" s="61"/>
      <c r="U32" s="61"/>
      <c r="V32" s="61" t="s">
        <v>118</v>
      </c>
    </row>
    <row r="33" spans="1:22" s="49" customFormat="1" ht="18.75" x14ac:dyDescent="0.25">
      <c r="A33" s="59" t="s">
        <v>103</v>
      </c>
      <c r="B33" s="54" t="s">
        <v>71</v>
      </c>
      <c r="C33" s="17"/>
      <c r="D33" s="17" t="s">
        <v>118</v>
      </c>
      <c r="E33" s="64"/>
      <c r="F33" s="64" t="s">
        <v>30</v>
      </c>
      <c r="G33" s="62" t="s">
        <v>37</v>
      </c>
      <c r="H33" s="62"/>
      <c r="I33" s="62"/>
      <c r="J33" s="62"/>
      <c r="K33" s="61" t="s">
        <v>118</v>
      </c>
      <c r="L33" s="61" t="s">
        <v>118</v>
      </c>
      <c r="M33" s="17"/>
      <c r="N33" s="17" t="s">
        <v>118</v>
      </c>
      <c r="O33" s="64"/>
      <c r="P33" s="64" t="s">
        <v>30</v>
      </c>
      <c r="Q33" s="62" t="s">
        <v>37</v>
      </c>
      <c r="R33" s="61" t="s">
        <v>118</v>
      </c>
      <c r="S33" s="61"/>
      <c r="T33" s="61"/>
      <c r="U33" s="61"/>
      <c r="V33" s="61" t="s">
        <v>118</v>
      </c>
    </row>
    <row r="34" spans="1:22" s="49" customFormat="1" ht="18.75" x14ac:dyDescent="0.25">
      <c r="A34" s="59"/>
      <c r="B34" s="54" t="s">
        <v>1</v>
      </c>
      <c r="C34" s="17"/>
      <c r="D34" s="17" t="s">
        <v>118</v>
      </c>
      <c r="E34" s="64"/>
      <c r="F34" s="64" t="s">
        <v>30</v>
      </c>
      <c r="G34" s="62" t="s">
        <v>37</v>
      </c>
      <c r="H34" s="62"/>
      <c r="I34" s="62"/>
      <c r="J34" s="62"/>
      <c r="K34" s="61" t="s">
        <v>118</v>
      </c>
      <c r="L34" s="61" t="s">
        <v>118</v>
      </c>
      <c r="M34" s="17"/>
      <c r="N34" s="17" t="s">
        <v>118</v>
      </c>
      <c r="O34" s="64"/>
      <c r="P34" s="64" t="s">
        <v>30</v>
      </c>
      <c r="Q34" s="62" t="s">
        <v>37</v>
      </c>
      <c r="R34" s="61" t="s">
        <v>118</v>
      </c>
      <c r="S34" s="61"/>
      <c r="T34" s="61"/>
      <c r="U34" s="61"/>
      <c r="V34" s="61" t="s">
        <v>118</v>
      </c>
    </row>
    <row r="35" spans="1:22" s="49" customFormat="1" x14ac:dyDescent="0.25">
      <c r="A35" s="59">
        <v>6</v>
      </c>
      <c r="B35" s="54" t="s">
        <v>18</v>
      </c>
      <c r="C35" s="17"/>
      <c r="D35" s="56"/>
      <c r="E35" s="18"/>
      <c r="F35" s="56"/>
      <c r="G35" s="56"/>
      <c r="H35" s="56"/>
      <c r="I35" s="56"/>
      <c r="J35" s="56"/>
      <c r="K35" s="56"/>
      <c r="L35" s="61"/>
      <c r="M35" s="17"/>
      <c r="N35" s="56"/>
      <c r="O35" s="18"/>
      <c r="P35" s="56"/>
      <c r="Q35" s="56"/>
      <c r="R35" s="56"/>
      <c r="S35" s="56"/>
      <c r="T35" s="56"/>
      <c r="U35" s="56"/>
      <c r="V35" s="65"/>
    </row>
    <row r="36" spans="1:22" s="49" customFormat="1" ht="31.5" x14ac:dyDescent="0.25">
      <c r="A36" s="59" t="s">
        <v>108</v>
      </c>
      <c r="B36" s="54" t="s">
        <v>192</v>
      </c>
      <c r="C36" s="17">
        <v>110</v>
      </c>
      <c r="D36" s="17"/>
      <c r="E36" s="18"/>
      <c r="F36" s="17" t="s">
        <v>20</v>
      </c>
      <c r="G36" s="55" t="s">
        <v>214</v>
      </c>
      <c r="H36" s="55"/>
      <c r="I36" s="55"/>
      <c r="J36" s="55"/>
      <c r="K36" s="58"/>
      <c r="L36" s="57">
        <f>K36*E36</f>
        <v>0</v>
      </c>
      <c r="M36" s="17">
        <v>110</v>
      </c>
      <c r="N36" s="17"/>
      <c r="O36" s="18"/>
      <c r="P36" s="17" t="s">
        <v>20</v>
      </c>
      <c r="Q36" s="55" t="s">
        <v>193</v>
      </c>
      <c r="R36" s="58"/>
      <c r="S36" s="117"/>
      <c r="T36" s="117"/>
      <c r="U36" s="117"/>
      <c r="V36" s="57">
        <f>R36*O36</f>
        <v>0</v>
      </c>
    </row>
    <row r="37" spans="1:22" s="49" customFormat="1" ht="63" x14ac:dyDescent="0.25">
      <c r="A37" s="59" t="s">
        <v>109</v>
      </c>
      <c r="B37" s="54" t="s">
        <v>211</v>
      </c>
      <c r="C37" s="17">
        <v>10</v>
      </c>
      <c r="D37" s="17"/>
      <c r="E37" s="18"/>
      <c r="F37" s="17" t="s">
        <v>20</v>
      </c>
      <c r="G37" s="55" t="s">
        <v>157</v>
      </c>
      <c r="H37" s="55"/>
      <c r="I37" s="55"/>
      <c r="J37" s="55"/>
      <c r="K37" s="58"/>
      <c r="L37" s="57">
        <f>K37*E37</f>
        <v>0</v>
      </c>
      <c r="M37" s="17">
        <v>10</v>
      </c>
      <c r="N37" s="17"/>
      <c r="O37" s="18"/>
      <c r="P37" s="17" t="s">
        <v>20</v>
      </c>
      <c r="Q37" s="55" t="s">
        <v>157</v>
      </c>
      <c r="R37" s="58"/>
      <c r="S37" s="118"/>
      <c r="T37" s="118"/>
      <c r="U37" s="118"/>
      <c r="V37" s="57">
        <f>R37*O37</f>
        <v>0</v>
      </c>
    </row>
    <row r="38" spans="1:22" s="49" customFormat="1" x14ac:dyDescent="0.25">
      <c r="A38" s="59" t="s">
        <v>1</v>
      </c>
      <c r="B38" s="54" t="s">
        <v>1</v>
      </c>
      <c r="C38" s="17"/>
      <c r="D38" s="17"/>
      <c r="E38" s="18" t="s">
        <v>1</v>
      </c>
      <c r="F38" s="17" t="s">
        <v>20</v>
      </c>
      <c r="G38" s="55" t="s">
        <v>40</v>
      </c>
      <c r="H38" s="55"/>
      <c r="I38" s="55"/>
      <c r="J38" s="55"/>
      <c r="K38" s="56"/>
      <c r="L38" s="61"/>
      <c r="M38" s="17"/>
      <c r="N38" s="17"/>
      <c r="O38" s="18" t="s">
        <v>1</v>
      </c>
      <c r="P38" s="17" t="s">
        <v>20</v>
      </c>
      <c r="Q38" s="55" t="s">
        <v>40</v>
      </c>
      <c r="R38" s="56"/>
      <c r="S38" s="5"/>
      <c r="T38" s="5"/>
      <c r="U38" s="5"/>
      <c r="V38" s="61"/>
    </row>
    <row r="39" spans="1:22" s="49" customFormat="1" x14ac:dyDescent="0.25">
      <c r="A39" s="59" t="s">
        <v>111</v>
      </c>
      <c r="B39" s="54" t="s">
        <v>208</v>
      </c>
      <c r="C39" s="17">
        <v>110</v>
      </c>
      <c r="D39" s="17"/>
      <c r="E39" s="18"/>
      <c r="F39" s="17" t="s">
        <v>20</v>
      </c>
      <c r="G39" s="55" t="s">
        <v>40</v>
      </c>
      <c r="H39" s="55"/>
      <c r="I39" s="55"/>
      <c r="J39" s="55"/>
      <c r="K39" s="58"/>
      <c r="L39" s="57">
        <f>K39*E39</f>
        <v>0</v>
      </c>
      <c r="M39" s="17">
        <v>110</v>
      </c>
      <c r="N39" s="17"/>
      <c r="O39" s="18"/>
      <c r="P39" s="17" t="s">
        <v>20</v>
      </c>
      <c r="Q39" s="55" t="s">
        <v>40</v>
      </c>
      <c r="R39" s="58"/>
      <c r="S39" s="118"/>
      <c r="T39" s="118"/>
      <c r="U39" s="118"/>
      <c r="V39" s="57">
        <f t="shared" ref="V39:V40" si="1">R39*O39</f>
        <v>0</v>
      </c>
    </row>
    <row r="40" spans="1:22" s="49" customFormat="1" x14ac:dyDescent="0.25">
      <c r="A40" s="59" t="s">
        <v>111</v>
      </c>
      <c r="B40" s="54" t="s">
        <v>208</v>
      </c>
      <c r="C40" s="17">
        <v>10</v>
      </c>
      <c r="D40" s="17"/>
      <c r="E40" s="18"/>
      <c r="F40" s="17" t="s">
        <v>20</v>
      </c>
      <c r="G40" s="55" t="s">
        <v>40</v>
      </c>
      <c r="H40" s="55"/>
      <c r="I40" s="55"/>
      <c r="J40" s="55"/>
      <c r="K40" s="58"/>
      <c r="L40" s="57">
        <f>K40*E40</f>
        <v>0</v>
      </c>
      <c r="M40" s="17">
        <v>10</v>
      </c>
      <c r="N40" s="17"/>
      <c r="O40" s="18"/>
      <c r="P40" s="17" t="s">
        <v>20</v>
      </c>
      <c r="Q40" s="55" t="s">
        <v>40</v>
      </c>
      <c r="R40" s="58"/>
      <c r="S40" s="118"/>
      <c r="T40" s="118"/>
      <c r="U40" s="118"/>
      <c r="V40" s="57">
        <f t="shared" si="1"/>
        <v>0</v>
      </c>
    </row>
    <row r="41" spans="1:22" s="49" customFormat="1" x14ac:dyDescent="0.25">
      <c r="A41" s="59" t="s">
        <v>1</v>
      </c>
      <c r="B41" s="54" t="s">
        <v>1</v>
      </c>
      <c r="C41" s="17"/>
      <c r="D41" s="17"/>
      <c r="E41" s="18" t="s">
        <v>1</v>
      </c>
      <c r="F41" s="17" t="s">
        <v>20</v>
      </c>
      <c r="G41" s="55" t="s">
        <v>40</v>
      </c>
      <c r="H41" s="55"/>
      <c r="I41" s="55"/>
      <c r="J41" s="55"/>
      <c r="K41" s="56"/>
      <c r="L41" s="61"/>
      <c r="M41" s="17"/>
      <c r="N41" s="17"/>
      <c r="O41" s="18" t="s">
        <v>1</v>
      </c>
      <c r="P41" s="17" t="s">
        <v>20</v>
      </c>
      <c r="Q41" s="55" t="s">
        <v>40</v>
      </c>
      <c r="R41" s="56"/>
      <c r="S41" s="56"/>
      <c r="T41" s="56"/>
      <c r="U41" s="56"/>
      <c r="V41" s="57"/>
    </row>
    <row r="42" spans="1:22" s="49" customFormat="1" x14ac:dyDescent="0.25">
      <c r="A42" s="59" t="s">
        <v>111</v>
      </c>
      <c r="B42" s="54" t="s">
        <v>70</v>
      </c>
      <c r="C42" s="17"/>
      <c r="D42" s="17"/>
      <c r="E42" s="18"/>
      <c r="F42" s="17" t="s">
        <v>20</v>
      </c>
      <c r="G42" s="55" t="s">
        <v>40</v>
      </c>
      <c r="H42" s="55"/>
      <c r="I42" s="55"/>
      <c r="J42" s="55"/>
      <c r="K42" s="56"/>
      <c r="L42" s="61"/>
      <c r="M42" s="17"/>
      <c r="N42" s="17"/>
      <c r="O42" s="18"/>
      <c r="P42" s="17" t="s">
        <v>20</v>
      </c>
      <c r="Q42" s="55" t="s">
        <v>40</v>
      </c>
      <c r="R42" s="56"/>
      <c r="S42" s="56"/>
      <c r="T42" s="56"/>
      <c r="U42" s="56"/>
      <c r="V42" s="57"/>
    </row>
    <row r="43" spans="1:22" s="49" customFormat="1" x14ac:dyDescent="0.25">
      <c r="A43" s="59" t="s">
        <v>111</v>
      </c>
      <c r="B43" s="54" t="s">
        <v>71</v>
      </c>
      <c r="C43" s="17"/>
      <c r="D43" s="17"/>
      <c r="E43" s="18"/>
      <c r="F43" s="17" t="s">
        <v>20</v>
      </c>
      <c r="G43" s="55" t="s">
        <v>40</v>
      </c>
      <c r="H43" s="55"/>
      <c r="I43" s="55"/>
      <c r="J43" s="55"/>
      <c r="K43" s="56"/>
      <c r="L43" s="61"/>
      <c r="M43" s="17"/>
      <c r="N43" s="17"/>
      <c r="O43" s="18"/>
      <c r="P43" s="17" t="s">
        <v>20</v>
      </c>
      <c r="Q43" s="55" t="s">
        <v>40</v>
      </c>
      <c r="R43" s="56"/>
      <c r="S43" s="56"/>
      <c r="T43" s="56"/>
      <c r="U43" s="56"/>
      <c r="V43" s="57"/>
    </row>
    <row r="44" spans="1:22" s="49" customFormat="1" x14ac:dyDescent="0.25">
      <c r="A44" s="59" t="s">
        <v>1</v>
      </c>
      <c r="B44" s="54" t="s">
        <v>1</v>
      </c>
      <c r="C44" s="17"/>
      <c r="D44" s="17"/>
      <c r="E44" s="18" t="s">
        <v>1</v>
      </c>
      <c r="F44" s="17" t="s">
        <v>20</v>
      </c>
      <c r="G44" s="55" t="s">
        <v>40</v>
      </c>
      <c r="H44" s="55"/>
      <c r="I44" s="55"/>
      <c r="J44" s="55"/>
      <c r="K44" s="56"/>
      <c r="L44" s="61"/>
      <c r="M44" s="17"/>
      <c r="N44" s="17"/>
      <c r="O44" s="18" t="s">
        <v>1</v>
      </c>
      <c r="P44" s="17" t="s">
        <v>20</v>
      </c>
      <c r="Q44" s="55" t="s">
        <v>40</v>
      </c>
      <c r="R44" s="56"/>
      <c r="S44" s="56"/>
      <c r="T44" s="56"/>
      <c r="U44" s="56"/>
      <c r="V44" s="61"/>
    </row>
    <row r="45" spans="1:22" s="49" customFormat="1" ht="54.75" customHeight="1" x14ac:dyDescent="0.25">
      <c r="A45" s="59"/>
      <c r="B45" s="54" t="s">
        <v>74</v>
      </c>
      <c r="C45" s="17" t="s">
        <v>118</v>
      </c>
      <c r="D45" s="17" t="s">
        <v>118</v>
      </c>
      <c r="E45" s="17" t="s">
        <v>118</v>
      </c>
      <c r="F45" s="17" t="s">
        <v>118</v>
      </c>
      <c r="G45" s="17" t="s">
        <v>118</v>
      </c>
      <c r="H45" s="17"/>
      <c r="I45" s="17"/>
      <c r="J45" s="17"/>
      <c r="K45" s="17" t="s">
        <v>118</v>
      </c>
      <c r="L45" s="65">
        <f>SUM(L8:L44)</f>
        <v>0</v>
      </c>
      <c r="M45" s="17" t="s">
        <v>118</v>
      </c>
      <c r="N45" s="17" t="s">
        <v>118</v>
      </c>
      <c r="O45" s="17" t="s">
        <v>118</v>
      </c>
      <c r="P45" s="17" t="s">
        <v>118</v>
      </c>
      <c r="Q45" s="17" t="s">
        <v>118</v>
      </c>
      <c r="R45" s="17" t="s">
        <v>118</v>
      </c>
      <c r="S45" s="17"/>
      <c r="T45" s="17"/>
      <c r="U45" s="17"/>
      <c r="V45" s="65">
        <f>SUM(V8:V44)</f>
        <v>0</v>
      </c>
    </row>
    <row r="46" spans="1:22" s="49" customFormat="1" x14ac:dyDescent="0.25">
      <c r="A46" s="66"/>
      <c r="B46" s="67"/>
      <c r="C46" s="20"/>
      <c r="D46" s="20"/>
      <c r="E46" s="20"/>
      <c r="F46" s="20"/>
      <c r="G46" s="20"/>
      <c r="H46" s="20"/>
      <c r="I46" s="20"/>
      <c r="J46" s="20"/>
      <c r="K46" s="68"/>
      <c r="L46" s="69"/>
      <c r="M46" s="14"/>
      <c r="N46" s="16"/>
      <c r="O46" s="16"/>
    </row>
    <row r="47" spans="1:22" ht="18.75" customHeight="1" x14ac:dyDescent="0.25">
      <c r="A47" s="218"/>
      <c r="B47" s="218"/>
      <c r="C47" s="218"/>
      <c r="D47" s="218"/>
      <c r="E47" s="218"/>
      <c r="F47" s="218"/>
      <c r="G47" s="218"/>
      <c r="H47" s="43"/>
      <c r="I47" s="43"/>
      <c r="J47" s="43"/>
    </row>
    <row r="48" spans="1:22" ht="41.25" customHeight="1" x14ac:dyDescent="0.25">
      <c r="A48" s="218"/>
      <c r="B48" s="218"/>
      <c r="C48" s="218"/>
      <c r="D48" s="218"/>
      <c r="E48" s="218"/>
      <c r="F48" s="218"/>
      <c r="G48" s="218"/>
      <c r="H48" s="43"/>
      <c r="I48" s="43"/>
      <c r="J48" s="43"/>
    </row>
    <row r="49" spans="1:11" ht="38.25" customHeight="1" x14ac:dyDescent="0.25">
      <c r="A49" s="218"/>
      <c r="B49" s="218"/>
      <c r="C49" s="218"/>
      <c r="D49" s="218"/>
      <c r="E49" s="218"/>
      <c r="F49" s="218"/>
      <c r="G49" s="218"/>
      <c r="H49" s="43"/>
      <c r="I49" s="43"/>
      <c r="J49" s="43"/>
      <c r="K49" s="16"/>
    </row>
    <row r="50" spans="1:11" ht="18.75" customHeight="1" x14ac:dyDescent="0.25">
      <c r="A50" s="213"/>
      <c r="B50" s="213"/>
      <c r="C50" s="213"/>
      <c r="D50" s="213"/>
      <c r="E50" s="213"/>
      <c r="F50" s="213"/>
      <c r="G50" s="213"/>
      <c r="H50" s="93"/>
      <c r="I50" s="93"/>
      <c r="J50" s="93"/>
    </row>
    <row r="51" spans="1:11" ht="217.5" customHeight="1" x14ac:dyDescent="0.25">
      <c r="A51" s="214"/>
      <c r="B51" s="215"/>
      <c r="C51" s="215"/>
      <c r="D51" s="215"/>
      <c r="E51" s="215"/>
      <c r="F51" s="215"/>
      <c r="G51" s="215"/>
      <c r="H51" s="94"/>
      <c r="I51" s="94"/>
      <c r="J51" s="94"/>
    </row>
    <row r="52" spans="1:11" ht="53.25" customHeight="1" x14ac:dyDescent="0.25">
      <c r="A52" s="214"/>
      <c r="B52" s="216"/>
      <c r="C52" s="216"/>
      <c r="D52" s="216"/>
      <c r="E52" s="216"/>
      <c r="F52" s="216"/>
      <c r="G52" s="216"/>
      <c r="H52" s="95"/>
      <c r="I52" s="95"/>
      <c r="J52" s="95"/>
    </row>
    <row r="53" spans="1:11" x14ac:dyDescent="0.25">
      <c r="A53" s="217"/>
      <c r="B53" s="217"/>
      <c r="C53" s="217"/>
      <c r="D53" s="217"/>
      <c r="E53" s="217"/>
      <c r="F53" s="217"/>
      <c r="G53" s="217"/>
    </row>
    <row r="54" spans="1:11" x14ac:dyDescent="0.25">
      <c r="B54" s="16"/>
    </row>
    <row r="58" spans="1:11" x14ac:dyDescent="0.25">
      <c r="B58" s="16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M5:P5"/>
    <mergeCell ref="Q5:V5"/>
    <mergeCell ref="A2:V2"/>
    <mergeCell ref="A3:A6"/>
    <mergeCell ref="B3:B6"/>
    <mergeCell ref="C3:L3"/>
    <mergeCell ref="M3:V3"/>
    <mergeCell ref="C4:L4"/>
    <mergeCell ref="M4:V4"/>
    <mergeCell ref="C5:F5"/>
    <mergeCell ref="G5:L5"/>
  </mergeCells>
  <phoneticPr fontId="62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zoomScale="60" zoomScaleNormal="6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ColWidth="9" defaultRowHeight="15.75" x14ac:dyDescent="0.25"/>
  <cols>
    <col min="1" max="1" width="11" style="10" customWidth="1"/>
    <col min="2" max="2" width="26.375" style="11" customWidth="1"/>
    <col min="3" max="3" width="14" style="12" customWidth="1"/>
    <col min="4" max="4" width="23.5" style="11" customWidth="1"/>
    <col min="5" max="5" width="13.625" style="12" customWidth="1"/>
    <col min="6" max="6" width="10.875" style="12" customWidth="1"/>
    <col min="7" max="10" width="13.875" style="23" customWidth="1"/>
    <col min="11" max="11" width="16.75" style="23" customWidth="1"/>
    <col min="12" max="12" width="15.125" style="14" customWidth="1"/>
    <col min="13" max="13" width="14" style="16" customWidth="1"/>
    <col min="14" max="14" width="22.375" style="16" customWidth="1"/>
    <col min="15" max="15" width="13.5" style="16" customWidth="1"/>
    <col min="16" max="16" width="10.875" style="16" customWidth="1"/>
    <col min="17" max="17" width="13.875" style="16" customWidth="1"/>
    <col min="18" max="21" width="16.75" style="16" customWidth="1"/>
    <col min="22" max="22" width="15.125" style="16" customWidth="1"/>
    <col min="23" max="16384" width="9" style="16"/>
  </cols>
  <sheetData>
    <row r="1" spans="1:22" x14ac:dyDescent="0.25">
      <c r="V1" s="13" t="str">
        <f>т1!V1</f>
        <v>форма таблиц с официального сайта Минэнерго России</v>
      </c>
    </row>
    <row r="2" spans="1:22" ht="15.75" customHeight="1" x14ac:dyDescent="0.25">
      <c r="A2" s="210" t="s">
        <v>7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</row>
    <row r="3" spans="1:22" ht="15.75" customHeight="1" x14ac:dyDescent="0.25">
      <c r="A3" s="211" t="s">
        <v>0</v>
      </c>
      <c r="B3" s="209" t="s">
        <v>2</v>
      </c>
      <c r="C3" s="212" t="s">
        <v>48</v>
      </c>
      <c r="D3" s="212"/>
      <c r="E3" s="212"/>
      <c r="F3" s="212"/>
      <c r="G3" s="212"/>
      <c r="H3" s="212"/>
      <c r="I3" s="212"/>
      <c r="J3" s="212"/>
      <c r="K3" s="212"/>
      <c r="L3" s="212"/>
      <c r="M3" s="212" t="s">
        <v>49</v>
      </c>
      <c r="N3" s="212"/>
      <c r="O3" s="212"/>
      <c r="P3" s="212"/>
      <c r="Q3" s="212"/>
      <c r="R3" s="212"/>
      <c r="S3" s="212"/>
      <c r="T3" s="212"/>
      <c r="U3" s="212"/>
      <c r="V3" s="212"/>
    </row>
    <row r="4" spans="1:22" ht="45" customHeight="1" x14ac:dyDescent="0.25">
      <c r="A4" s="211"/>
      <c r="B4" s="209"/>
      <c r="C4" s="219" t="s">
        <v>64</v>
      </c>
      <c r="D4" s="220"/>
      <c r="E4" s="220"/>
      <c r="F4" s="220"/>
      <c r="G4" s="220"/>
      <c r="H4" s="220"/>
      <c r="I4" s="220"/>
      <c r="J4" s="220"/>
      <c r="K4" s="220"/>
      <c r="L4" s="221"/>
      <c r="M4" s="219" t="s">
        <v>64</v>
      </c>
      <c r="N4" s="220"/>
      <c r="O4" s="220"/>
      <c r="P4" s="220"/>
      <c r="Q4" s="220"/>
      <c r="R4" s="220"/>
      <c r="S4" s="220"/>
      <c r="T4" s="220"/>
      <c r="U4" s="220"/>
      <c r="V4" s="221"/>
    </row>
    <row r="5" spans="1:22" ht="33.75" customHeight="1" x14ac:dyDescent="0.25">
      <c r="A5" s="211"/>
      <c r="B5" s="209"/>
      <c r="C5" s="209" t="s">
        <v>12</v>
      </c>
      <c r="D5" s="209"/>
      <c r="E5" s="209"/>
      <c r="F5" s="209"/>
      <c r="G5" s="209" t="s">
        <v>119</v>
      </c>
      <c r="H5" s="209"/>
      <c r="I5" s="209"/>
      <c r="J5" s="209"/>
      <c r="K5" s="209"/>
      <c r="L5" s="209"/>
      <c r="M5" s="209" t="s">
        <v>12</v>
      </c>
      <c r="N5" s="209"/>
      <c r="O5" s="209"/>
      <c r="P5" s="209"/>
      <c r="Q5" s="209" t="s">
        <v>119</v>
      </c>
      <c r="R5" s="209"/>
      <c r="S5" s="209"/>
      <c r="T5" s="209"/>
      <c r="U5" s="209"/>
      <c r="V5" s="209"/>
    </row>
    <row r="6" spans="1:22" s="47" customFormat="1" ht="111.75" customHeight="1" x14ac:dyDescent="0.25">
      <c r="A6" s="211"/>
      <c r="B6" s="209"/>
      <c r="C6" s="17" t="s">
        <v>29</v>
      </c>
      <c r="D6" s="17" t="s">
        <v>8</v>
      </c>
      <c r="E6" s="17" t="s">
        <v>110</v>
      </c>
      <c r="F6" s="17" t="s">
        <v>10</v>
      </c>
      <c r="G6" s="17" t="s">
        <v>13</v>
      </c>
      <c r="H6" s="17" t="s">
        <v>182</v>
      </c>
      <c r="I6" s="112" t="s">
        <v>183</v>
      </c>
      <c r="J6" s="112" t="s">
        <v>184</v>
      </c>
      <c r="K6" s="112" t="s">
        <v>185</v>
      </c>
      <c r="L6" s="51" t="s">
        <v>53</v>
      </c>
      <c r="M6" s="17" t="s">
        <v>29</v>
      </c>
      <c r="N6" s="17" t="s">
        <v>8</v>
      </c>
      <c r="O6" s="17" t="s">
        <v>110</v>
      </c>
      <c r="P6" s="17" t="s">
        <v>10</v>
      </c>
      <c r="Q6" s="17" t="s">
        <v>13</v>
      </c>
      <c r="R6" s="17" t="s">
        <v>182</v>
      </c>
      <c r="S6" s="112" t="s">
        <v>183</v>
      </c>
      <c r="T6" s="112" t="s">
        <v>184</v>
      </c>
      <c r="U6" s="112" t="s">
        <v>185</v>
      </c>
      <c r="V6" s="51" t="s">
        <v>53</v>
      </c>
    </row>
    <row r="7" spans="1:22" s="20" customFormat="1" x14ac:dyDescent="0.25">
      <c r="A7" s="70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7" t="s">
        <v>57</v>
      </c>
      <c r="I7" s="7" t="s">
        <v>58</v>
      </c>
      <c r="J7" s="7" t="s">
        <v>63</v>
      </c>
      <c r="K7" s="8">
        <v>8</v>
      </c>
      <c r="L7" s="51">
        <v>9</v>
      </c>
      <c r="M7" s="17">
        <v>10</v>
      </c>
      <c r="N7" s="51">
        <v>11</v>
      </c>
      <c r="O7" s="17">
        <v>12</v>
      </c>
      <c r="P7" s="51">
        <v>13</v>
      </c>
      <c r="Q7" s="17">
        <v>14</v>
      </c>
      <c r="R7" s="51">
        <v>15</v>
      </c>
      <c r="S7" s="51" t="s">
        <v>186</v>
      </c>
      <c r="T7" s="51" t="s">
        <v>187</v>
      </c>
      <c r="U7" s="51" t="s">
        <v>188</v>
      </c>
      <c r="V7" s="17">
        <v>16</v>
      </c>
    </row>
    <row r="8" spans="1:22" s="49" customFormat="1" ht="56.25" customHeight="1" x14ac:dyDescent="0.25">
      <c r="A8" s="52">
        <v>1</v>
      </c>
      <c r="B8" s="54" t="s">
        <v>121</v>
      </c>
      <c r="C8" s="17" t="s">
        <v>118</v>
      </c>
      <c r="D8" s="17" t="s">
        <v>118</v>
      </c>
      <c r="E8" s="17" t="s">
        <v>118</v>
      </c>
      <c r="F8" s="17" t="s">
        <v>118</v>
      </c>
      <c r="G8" s="17" t="s">
        <v>118</v>
      </c>
      <c r="H8" s="17"/>
      <c r="I8" s="17"/>
      <c r="J8" s="17"/>
      <c r="K8" s="17" t="s">
        <v>118</v>
      </c>
      <c r="L8" s="17" t="s">
        <v>118</v>
      </c>
      <c r="M8" s="17" t="s">
        <v>118</v>
      </c>
      <c r="N8" s="17" t="s">
        <v>118</v>
      </c>
      <c r="O8" s="17" t="s">
        <v>118</v>
      </c>
      <c r="P8" s="17" t="s">
        <v>118</v>
      </c>
      <c r="Q8" s="17" t="s">
        <v>118</v>
      </c>
      <c r="R8" s="17" t="s">
        <v>118</v>
      </c>
      <c r="S8" s="17"/>
      <c r="T8" s="17"/>
      <c r="U8" s="17"/>
      <c r="V8" s="17" t="s">
        <v>118</v>
      </c>
    </row>
    <row r="9" spans="1:22" s="49" customFormat="1" ht="94.5" x14ac:dyDescent="0.25">
      <c r="A9" s="52" t="s">
        <v>89</v>
      </c>
      <c r="B9" s="54" t="s">
        <v>76</v>
      </c>
      <c r="C9" s="17"/>
      <c r="D9" s="17" t="s">
        <v>28</v>
      </c>
      <c r="E9" s="17"/>
      <c r="F9" s="17" t="s">
        <v>20</v>
      </c>
      <c r="G9" s="55" t="s">
        <v>41</v>
      </c>
      <c r="H9" s="55"/>
      <c r="I9" s="55"/>
      <c r="J9" s="55"/>
      <c r="K9" s="56"/>
      <c r="L9" s="57"/>
      <c r="M9" s="17"/>
      <c r="N9" s="17" t="s">
        <v>28</v>
      </c>
      <c r="O9" s="17"/>
      <c r="P9" s="17" t="s">
        <v>20</v>
      </c>
      <c r="Q9" s="55" t="s">
        <v>41</v>
      </c>
      <c r="R9" s="56"/>
      <c r="S9" s="56"/>
      <c r="T9" s="56"/>
      <c r="U9" s="56"/>
      <c r="V9" s="57"/>
    </row>
    <row r="10" spans="1:22" s="49" customFormat="1" ht="94.5" x14ac:dyDescent="0.25">
      <c r="A10" s="52" t="s">
        <v>90</v>
      </c>
      <c r="B10" s="54" t="s">
        <v>77</v>
      </c>
      <c r="C10" s="17"/>
      <c r="D10" s="17" t="s">
        <v>28</v>
      </c>
      <c r="E10" s="17"/>
      <c r="F10" s="17" t="s">
        <v>20</v>
      </c>
      <c r="G10" s="55" t="s">
        <v>41</v>
      </c>
      <c r="H10" s="55"/>
      <c r="I10" s="55"/>
      <c r="J10" s="55"/>
      <c r="K10" s="56"/>
      <c r="L10" s="57"/>
      <c r="M10" s="17"/>
      <c r="N10" s="17" t="s">
        <v>28</v>
      </c>
      <c r="O10" s="17"/>
      <c r="P10" s="17" t="s">
        <v>20</v>
      </c>
      <c r="Q10" s="55" t="s">
        <v>41</v>
      </c>
      <c r="R10" s="56"/>
      <c r="S10" s="56"/>
      <c r="T10" s="56"/>
      <c r="U10" s="56"/>
      <c r="V10" s="57"/>
    </row>
    <row r="11" spans="1:22" s="49" customFormat="1" x14ac:dyDescent="0.25">
      <c r="A11" s="52" t="s">
        <v>1</v>
      </c>
      <c r="B11" s="54" t="s">
        <v>1</v>
      </c>
      <c r="C11" s="17"/>
      <c r="D11" s="17"/>
      <c r="E11" s="17"/>
      <c r="F11" s="17"/>
      <c r="G11" s="55"/>
      <c r="H11" s="55"/>
      <c r="I11" s="55"/>
      <c r="J11" s="55"/>
      <c r="K11" s="56"/>
      <c r="L11" s="57"/>
      <c r="M11" s="17"/>
      <c r="N11" s="17"/>
      <c r="O11" s="17"/>
      <c r="P11" s="17"/>
      <c r="Q11" s="55"/>
      <c r="R11" s="56"/>
      <c r="S11" s="56"/>
      <c r="T11" s="56"/>
      <c r="U11" s="56"/>
      <c r="V11" s="57"/>
    </row>
    <row r="12" spans="1:22" ht="33" customHeight="1" x14ac:dyDescent="0.25">
      <c r="A12" s="59">
        <v>2</v>
      </c>
      <c r="B12" s="54" t="s">
        <v>120</v>
      </c>
      <c r="C12" s="30" t="s">
        <v>118</v>
      </c>
      <c r="D12" s="30" t="s">
        <v>118</v>
      </c>
      <c r="E12" s="30" t="s">
        <v>118</v>
      </c>
      <c r="F12" s="30" t="s">
        <v>118</v>
      </c>
      <c r="G12" s="30" t="s">
        <v>118</v>
      </c>
      <c r="H12" s="30"/>
      <c r="I12" s="30"/>
      <c r="J12" s="30"/>
      <c r="K12" s="30" t="s">
        <v>118</v>
      </c>
      <c r="L12" s="30" t="s">
        <v>118</v>
      </c>
      <c r="M12" s="30" t="s">
        <v>118</v>
      </c>
      <c r="N12" s="30" t="s">
        <v>118</v>
      </c>
      <c r="O12" s="30" t="s">
        <v>118</v>
      </c>
      <c r="P12" s="30" t="s">
        <v>118</v>
      </c>
      <c r="Q12" s="30" t="s">
        <v>118</v>
      </c>
      <c r="R12" s="30" t="s">
        <v>118</v>
      </c>
      <c r="S12" s="30"/>
      <c r="T12" s="30"/>
      <c r="U12" s="30"/>
      <c r="V12" s="30" t="s">
        <v>118</v>
      </c>
    </row>
    <row r="13" spans="1:22" ht="15.75" customHeight="1" x14ac:dyDescent="0.25">
      <c r="A13" s="59" t="s">
        <v>91</v>
      </c>
      <c r="B13" s="54" t="s">
        <v>78</v>
      </c>
      <c r="C13" s="30"/>
      <c r="D13" s="30" t="s">
        <v>19</v>
      </c>
      <c r="E13" s="30"/>
      <c r="F13" s="30" t="s">
        <v>20</v>
      </c>
      <c r="G13" s="22" t="s">
        <v>42</v>
      </c>
      <c r="H13" s="22"/>
      <c r="I13" s="22"/>
      <c r="J13" s="22"/>
      <c r="K13" s="22"/>
      <c r="L13" s="27"/>
      <c r="M13" s="30"/>
      <c r="N13" s="30" t="s">
        <v>19</v>
      </c>
      <c r="O13" s="30"/>
      <c r="P13" s="30" t="s">
        <v>20</v>
      </c>
      <c r="Q13" s="22" t="s">
        <v>42</v>
      </c>
      <c r="R13" s="22"/>
      <c r="S13" s="22"/>
      <c r="T13" s="22"/>
      <c r="U13" s="22"/>
      <c r="V13" s="27"/>
    </row>
    <row r="14" spans="1:22" ht="15.75" customHeight="1" x14ac:dyDescent="0.25">
      <c r="A14" s="59" t="s">
        <v>92</v>
      </c>
      <c r="B14" s="54" t="s">
        <v>79</v>
      </c>
      <c r="C14" s="30"/>
      <c r="D14" s="30" t="s">
        <v>19</v>
      </c>
      <c r="E14" s="30"/>
      <c r="F14" s="30" t="s">
        <v>20</v>
      </c>
      <c r="G14" s="22" t="s">
        <v>42</v>
      </c>
      <c r="H14" s="22"/>
      <c r="I14" s="22"/>
      <c r="J14" s="22"/>
      <c r="K14" s="22"/>
      <c r="L14" s="27"/>
      <c r="M14" s="30"/>
      <c r="N14" s="30" t="s">
        <v>19</v>
      </c>
      <c r="O14" s="30"/>
      <c r="P14" s="30" t="s">
        <v>20</v>
      </c>
      <c r="Q14" s="22" t="s">
        <v>42</v>
      </c>
      <c r="R14" s="22"/>
      <c r="S14" s="22"/>
      <c r="T14" s="22"/>
      <c r="U14" s="22"/>
      <c r="V14" s="27"/>
    </row>
    <row r="15" spans="1:22" ht="15.75" customHeight="1" x14ac:dyDescent="0.25">
      <c r="A15" s="59" t="s">
        <v>1</v>
      </c>
      <c r="B15" s="54" t="s">
        <v>1</v>
      </c>
      <c r="C15" s="30"/>
      <c r="D15" s="30"/>
      <c r="E15" s="30"/>
      <c r="F15" s="30"/>
      <c r="G15" s="22"/>
      <c r="H15" s="22"/>
      <c r="I15" s="22"/>
      <c r="J15" s="22"/>
      <c r="K15" s="22"/>
      <c r="L15" s="27"/>
      <c r="M15" s="30"/>
      <c r="N15" s="30"/>
      <c r="O15" s="30"/>
      <c r="P15" s="30"/>
      <c r="Q15" s="22"/>
      <c r="R15" s="22"/>
      <c r="S15" s="22"/>
      <c r="T15" s="22"/>
      <c r="U15" s="22"/>
      <c r="V15" s="27"/>
    </row>
    <row r="16" spans="1:22" s="49" customFormat="1" ht="55.5" customHeight="1" x14ac:dyDescent="0.25">
      <c r="A16" s="59"/>
      <c r="B16" s="54" t="s">
        <v>54</v>
      </c>
      <c r="C16" s="17" t="s">
        <v>118</v>
      </c>
      <c r="D16" s="17" t="s">
        <v>118</v>
      </c>
      <c r="E16" s="17" t="s">
        <v>118</v>
      </c>
      <c r="F16" s="17" t="s">
        <v>118</v>
      </c>
      <c r="G16" s="17" t="s">
        <v>118</v>
      </c>
      <c r="H16" s="17"/>
      <c r="I16" s="17"/>
      <c r="J16" s="17"/>
      <c r="K16" s="17" t="s">
        <v>118</v>
      </c>
      <c r="L16" s="65"/>
      <c r="M16" s="17" t="s">
        <v>118</v>
      </c>
      <c r="N16" s="17" t="s">
        <v>118</v>
      </c>
      <c r="O16" s="17" t="s">
        <v>118</v>
      </c>
      <c r="P16" s="17" t="s">
        <v>118</v>
      </c>
      <c r="Q16" s="17" t="s">
        <v>118</v>
      </c>
      <c r="R16" s="17" t="s">
        <v>118</v>
      </c>
      <c r="S16" s="17"/>
      <c r="T16" s="17"/>
      <c r="U16" s="17"/>
      <c r="V16" s="65"/>
    </row>
    <row r="17" spans="1:14" ht="15.75" customHeight="1" x14ac:dyDescent="0.25">
      <c r="B17" s="46"/>
      <c r="C17" s="47"/>
      <c r="D17" s="12"/>
      <c r="M17" s="15"/>
      <c r="N17" s="15"/>
    </row>
    <row r="18" spans="1:14" ht="18.75" customHeight="1" x14ac:dyDescent="0.25">
      <c r="A18" s="218"/>
      <c r="B18" s="218"/>
      <c r="C18" s="218"/>
      <c r="D18" s="218"/>
      <c r="E18" s="218"/>
      <c r="F18" s="218"/>
      <c r="G18" s="218"/>
      <c r="H18" s="43"/>
      <c r="I18" s="43"/>
      <c r="J18" s="43"/>
    </row>
    <row r="19" spans="1:14" ht="41.25" customHeight="1" x14ac:dyDescent="0.25">
      <c r="A19" s="218"/>
      <c r="B19" s="218"/>
      <c r="C19" s="218"/>
      <c r="D19" s="218"/>
      <c r="E19" s="218"/>
      <c r="F19" s="218"/>
      <c r="G19" s="218"/>
      <c r="H19" s="43"/>
      <c r="I19" s="43"/>
      <c r="J19" s="43"/>
    </row>
    <row r="20" spans="1:14" ht="38.25" customHeight="1" x14ac:dyDescent="0.25">
      <c r="A20" s="218"/>
      <c r="B20" s="218"/>
      <c r="C20" s="218"/>
      <c r="D20" s="218"/>
      <c r="E20" s="218"/>
      <c r="F20" s="218"/>
      <c r="G20" s="218"/>
      <c r="H20" s="43"/>
      <c r="I20" s="43"/>
      <c r="J20" s="43"/>
      <c r="K20" s="44"/>
    </row>
    <row r="21" spans="1:14" ht="18.75" customHeight="1" x14ac:dyDescent="0.25">
      <c r="A21" s="213"/>
      <c r="B21" s="213"/>
      <c r="C21" s="213"/>
      <c r="D21" s="213"/>
      <c r="E21" s="213"/>
      <c r="F21" s="213"/>
      <c r="G21" s="213"/>
      <c r="H21" s="93"/>
      <c r="I21" s="93"/>
      <c r="J21" s="93"/>
    </row>
    <row r="22" spans="1:14" ht="217.5" customHeight="1" x14ac:dyDescent="0.25">
      <c r="A22" s="214"/>
      <c r="B22" s="215"/>
      <c r="C22" s="215"/>
      <c r="D22" s="215"/>
      <c r="E22" s="215"/>
      <c r="F22" s="215"/>
      <c r="G22" s="215"/>
      <c r="H22" s="94"/>
      <c r="I22" s="94"/>
      <c r="J22" s="94"/>
    </row>
    <row r="23" spans="1:14" ht="53.25" customHeight="1" x14ac:dyDescent="0.25">
      <c r="A23" s="214"/>
      <c r="B23" s="216"/>
      <c r="C23" s="216"/>
      <c r="D23" s="216"/>
      <c r="E23" s="216"/>
      <c r="F23" s="216"/>
      <c r="G23" s="216"/>
      <c r="H23" s="95"/>
      <c r="I23" s="95"/>
      <c r="J23" s="95"/>
    </row>
    <row r="24" spans="1:14" x14ac:dyDescent="0.25">
      <c r="A24" s="217"/>
      <c r="B24" s="217"/>
      <c r="C24" s="217"/>
      <c r="D24" s="217"/>
      <c r="E24" s="217"/>
      <c r="F24" s="217"/>
      <c r="G24" s="217"/>
    </row>
    <row r="25" spans="1:14" x14ac:dyDescent="0.25">
      <c r="B25" s="44"/>
    </row>
    <row r="29" spans="1:14" x14ac:dyDescent="0.25">
      <c r="B29" s="44"/>
    </row>
  </sheetData>
  <mergeCells count="18">
    <mergeCell ref="A21:G21"/>
    <mergeCell ref="A22:G22"/>
    <mergeCell ref="A23:G23"/>
    <mergeCell ref="A24:G24"/>
    <mergeCell ref="A18:G18"/>
    <mergeCell ref="A19:G19"/>
    <mergeCell ref="A20:G20"/>
    <mergeCell ref="G5:L5"/>
    <mergeCell ref="M5:P5"/>
    <mergeCell ref="Q5:V5"/>
    <mergeCell ref="A2:V2"/>
    <mergeCell ref="A3:A6"/>
    <mergeCell ref="B3:B6"/>
    <mergeCell ref="C3:L3"/>
    <mergeCell ref="M3:V3"/>
    <mergeCell ref="C4:L4"/>
    <mergeCell ref="M4:V4"/>
    <mergeCell ref="C5:F5"/>
  </mergeCells>
  <pageMargins left="0.47244094488188981" right="0.55118110236220474" top="0.82677165354330717" bottom="0.55118110236220474" header="0.31496062992125984" footer="0.19685039370078741"/>
  <pageSetup paperSize="8" scale="54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6"/>
  <sheetViews>
    <sheetView zoomScale="70" zoomScaleNormal="70" zoomScaleSheetLayoutView="110" workbookViewId="0">
      <pane xSplit="2" ySplit="7" topLeftCell="D20" activePane="bottomRight" state="frozen"/>
      <selection activeCell="S45" sqref="S45"/>
      <selection pane="topRight" activeCell="S45" sqref="S45"/>
      <selection pane="bottomLeft" activeCell="S45" sqref="S45"/>
      <selection pane="bottomRight" activeCell="R17" sqref="R17:R18"/>
    </sheetView>
  </sheetViews>
  <sheetFormatPr defaultColWidth="9" defaultRowHeight="15.75" x14ac:dyDescent="0.25"/>
  <cols>
    <col min="1" max="1" width="11" style="10" customWidth="1"/>
    <col min="2" max="2" width="26.375" style="11" customWidth="1"/>
    <col min="3" max="3" width="14" style="12" customWidth="1"/>
    <col min="4" max="4" width="23.5" style="11" customWidth="1"/>
    <col min="5" max="5" width="13.625" style="12" customWidth="1"/>
    <col min="6" max="6" width="10.875" style="12" customWidth="1"/>
    <col min="7" max="10" width="13.875" style="23" customWidth="1"/>
    <col min="11" max="11" width="16.75" style="23" customWidth="1"/>
    <col min="12" max="12" width="15.125" style="14" customWidth="1"/>
    <col min="13" max="13" width="14" style="16" customWidth="1"/>
    <col min="14" max="14" width="22.375" style="16" customWidth="1"/>
    <col min="15" max="15" width="13.5" style="16" customWidth="1"/>
    <col min="16" max="16" width="10.875" style="16" customWidth="1"/>
    <col min="17" max="17" width="13.875" style="16" customWidth="1"/>
    <col min="18" max="21" width="16.75" style="16" customWidth="1"/>
    <col min="22" max="22" width="15.125" style="16" customWidth="1"/>
    <col min="23" max="16384" width="9" style="16"/>
  </cols>
  <sheetData>
    <row r="1" spans="1:22" x14ac:dyDescent="0.25">
      <c r="V1" s="13" t="str">
        <f>т1!V1</f>
        <v>форма таблиц с официального сайта Минэнерго России</v>
      </c>
    </row>
    <row r="2" spans="1:22" ht="15.75" customHeight="1" x14ac:dyDescent="0.25">
      <c r="A2" s="210" t="s">
        <v>14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</row>
    <row r="3" spans="1:22" ht="15.75" customHeight="1" x14ac:dyDescent="0.25">
      <c r="A3" s="211" t="s">
        <v>0</v>
      </c>
      <c r="B3" s="209" t="s">
        <v>2</v>
      </c>
      <c r="C3" s="212" t="s">
        <v>48</v>
      </c>
      <c r="D3" s="212"/>
      <c r="E3" s="212"/>
      <c r="F3" s="212"/>
      <c r="G3" s="212"/>
      <c r="H3" s="212"/>
      <c r="I3" s="212"/>
      <c r="J3" s="212"/>
      <c r="K3" s="212"/>
      <c r="L3" s="212"/>
      <c r="M3" s="212" t="s">
        <v>49</v>
      </c>
      <c r="N3" s="212"/>
      <c r="O3" s="212"/>
      <c r="P3" s="212"/>
      <c r="Q3" s="212"/>
      <c r="R3" s="212"/>
      <c r="S3" s="212"/>
      <c r="T3" s="212"/>
      <c r="U3" s="212"/>
      <c r="V3" s="212"/>
    </row>
    <row r="4" spans="1:22" ht="46.5" customHeight="1" x14ac:dyDescent="0.25">
      <c r="A4" s="211"/>
      <c r="B4" s="209"/>
      <c r="C4" s="209" t="s">
        <v>223</v>
      </c>
      <c r="D4" s="209"/>
      <c r="E4" s="209"/>
      <c r="F4" s="209"/>
      <c r="G4" s="209"/>
      <c r="H4" s="209"/>
      <c r="I4" s="209"/>
      <c r="J4" s="209"/>
      <c r="K4" s="209"/>
      <c r="L4" s="209"/>
      <c r="M4" s="219" t="s">
        <v>64</v>
      </c>
      <c r="N4" s="220"/>
      <c r="O4" s="220"/>
      <c r="P4" s="220"/>
      <c r="Q4" s="220"/>
      <c r="R4" s="220"/>
      <c r="S4" s="220"/>
      <c r="T4" s="220"/>
      <c r="U4" s="220"/>
      <c r="V4" s="221"/>
    </row>
    <row r="5" spans="1:22" ht="33.75" customHeight="1" x14ac:dyDescent="0.25">
      <c r="A5" s="211"/>
      <c r="B5" s="209"/>
      <c r="C5" s="209" t="s">
        <v>12</v>
      </c>
      <c r="D5" s="209"/>
      <c r="E5" s="209"/>
      <c r="F5" s="209"/>
      <c r="G5" s="209" t="s">
        <v>119</v>
      </c>
      <c r="H5" s="209"/>
      <c r="I5" s="209"/>
      <c r="J5" s="209"/>
      <c r="K5" s="209"/>
      <c r="L5" s="209"/>
      <c r="M5" s="209" t="s">
        <v>12</v>
      </c>
      <c r="N5" s="209"/>
      <c r="O5" s="209"/>
      <c r="P5" s="209"/>
      <c r="Q5" s="209" t="s">
        <v>119</v>
      </c>
      <c r="R5" s="209"/>
      <c r="S5" s="209"/>
      <c r="T5" s="209"/>
      <c r="U5" s="209"/>
      <c r="V5" s="209"/>
    </row>
    <row r="6" spans="1:22" s="47" customFormat="1" ht="126" x14ac:dyDescent="0.25">
      <c r="A6" s="211"/>
      <c r="B6" s="209"/>
      <c r="C6" s="17" t="s">
        <v>29</v>
      </c>
      <c r="D6" s="17" t="s">
        <v>8</v>
      </c>
      <c r="E6" s="17" t="s">
        <v>110</v>
      </c>
      <c r="F6" s="17" t="s">
        <v>10</v>
      </c>
      <c r="G6" s="17" t="s">
        <v>13</v>
      </c>
      <c r="H6" s="17" t="s">
        <v>182</v>
      </c>
      <c r="I6" s="112" t="s">
        <v>183</v>
      </c>
      <c r="J6" s="112" t="s">
        <v>184</v>
      </c>
      <c r="K6" s="112" t="s">
        <v>185</v>
      </c>
      <c r="L6" s="51" t="s">
        <v>53</v>
      </c>
      <c r="M6" s="17" t="s">
        <v>29</v>
      </c>
      <c r="N6" s="17" t="s">
        <v>8</v>
      </c>
      <c r="O6" s="17" t="s">
        <v>110</v>
      </c>
      <c r="P6" s="17" t="s">
        <v>10</v>
      </c>
      <c r="Q6" s="17" t="s">
        <v>13</v>
      </c>
      <c r="R6" s="17" t="s">
        <v>182</v>
      </c>
      <c r="S6" s="112" t="s">
        <v>183</v>
      </c>
      <c r="T6" s="112" t="s">
        <v>184</v>
      </c>
      <c r="U6" s="112" t="s">
        <v>185</v>
      </c>
      <c r="V6" s="51" t="s">
        <v>53</v>
      </c>
    </row>
    <row r="7" spans="1:22" s="20" customFormat="1" x14ac:dyDescent="0.25">
      <c r="A7" s="70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7" t="s">
        <v>57</v>
      </c>
      <c r="I7" s="7" t="s">
        <v>58</v>
      </c>
      <c r="J7" s="7" t="s">
        <v>63</v>
      </c>
      <c r="K7" s="8">
        <v>8</v>
      </c>
      <c r="L7" s="51">
        <v>9</v>
      </c>
      <c r="M7" s="17">
        <v>10</v>
      </c>
      <c r="N7" s="51">
        <v>11</v>
      </c>
      <c r="O7" s="17">
        <v>12</v>
      </c>
      <c r="P7" s="51">
        <v>13</v>
      </c>
      <c r="Q7" s="17">
        <v>14</v>
      </c>
      <c r="R7" s="51">
        <v>15</v>
      </c>
      <c r="S7" s="51" t="s">
        <v>186</v>
      </c>
      <c r="T7" s="51" t="s">
        <v>187</v>
      </c>
      <c r="U7" s="51" t="s">
        <v>188</v>
      </c>
      <c r="V7" s="17">
        <v>16</v>
      </c>
    </row>
    <row r="8" spans="1:22" s="20" customFormat="1" ht="51" customHeight="1" x14ac:dyDescent="0.25">
      <c r="A8" s="52">
        <v>1</v>
      </c>
      <c r="B8" s="53" t="s">
        <v>138</v>
      </c>
      <c r="C8" s="17" t="s">
        <v>118</v>
      </c>
      <c r="D8" s="17" t="s">
        <v>118</v>
      </c>
      <c r="E8" s="17" t="s">
        <v>118</v>
      </c>
      <c r="F8" s="17" t="s">
        <v>118</v>
      </c>
      <c r="G8" s="17" t="s">
        <v>118</v>
      </c>
      <c r="H8" s="17"/>
      <c r="I8" s="17"/>
      <c r="J8" s="17"/>
      <c r="K8" s="17" t="s">
        <v>118</v>
      </c>
      <c r="L8" s="17" t="s">
        <v>118</v>
      </c>
      <c r="M8" s="17" t="s">
        <v>118</v>
      </c>
      <c r="N8" s="17" t="s">
        <v>118</v>
      </c>
      <c r="O8" s="17" t="s">
        <v>118</v>
      </c>
      <c r="P8" s="17" t="s">
        <v>118</v>
      </c>
      <c r="Q8" s="17" t="s">
        <v>118</v>
      </c>
      <c r="R8" s="17" t="s">
        <v>118</v>
      </c>
      <c r="S8" s="17"/>
      <c r="T8" s="17"/>
      <c r="U8" s="17"/>
      <c r="V8" s="17" t="s">
        <v>118</v>
      </c>
    </row>
    <row r="9" spans="1:22" s="20" customFormat="1" ht="63" x14ac:dyDescent="0.25">
      <c r="A9" s="52" t="s">
        <v>89</v>
      </c>
      <c r="B9" s="53" t="s">
        <v>80</v>
      </c>
      <c r="C9" s="17">
        <v>110</v>
      </c>
      <c r="D9" s="60" t="s">
        <v>153</v>
      </c>
      <c r="E9" s="17"/>
      <c r="F9" s="60" t="s">
        <v>3</v>
      </c>
      <c r="G9" s="55" t="s">
        <v>215</v>
      </c>
      <c r="H9" s="55"/>
      <c r="I9" s="55"/>
      <c r="J9" s="55"/>
      <c r="K9" s="71"/>
      <c r="L9" s="65">
        <f>K9*E9</f>
        <v>0</v>
      </c>
      <c r="M9" s="17">
        <v>110</v>
      </c>
      <c r="N9" s="60" t="s">
        <v>153</v>
      </c>
      <c r="O9" s="17"/>
      <c r="P9" s="60" t="s">
        <v>3</v>
      </c>
      <c r="Q9" s="55" t="s">
        <v>195</v>
      </c>
      <c r="R9" s="71"/>
      <c r="S9" s="51"/>
      <c r="T9" s="115"/>
      <c r="U9" s="71"/>
      <c r="V9" s="65"/>
    </row>
    <row r="10" spans="1:22" s="20" customFormat="1" ht="63" x14ac:dyDescent="0.25">
      <c r="A10" s="52" t="s">
        <v>90</v>
      </c>
      <c r="B10" s="53" t="s">
        <v>81</v>
      </c>
      <c r="C10" s="17">
        <v>10</v>
      </c>
      <c r="D10" s="60" t="s">
        <v>154</v>
      </c>
      <c r="E10" s="17"/>
      <c r="F10" s="60" t="s">
        <v>3</v>
      </c>
      <c r="G10" s="55" t="s">
        <v>215</v>
      </c>
      <c r="H10" s="55"/>
      <c r="I10" s="55"/>
      <c r="J10" s="55"/>
      <c r="K10" s="71"/>
      <c r="L10" s="65">
        <f>K10*E10</f>
        <v>0</v>
      </c>
      <c r="M10" s="17">
        <v>10</v>
      </c>
      <c r="N10" s="60" t="s">
        <v>154</v>
      </c>
      <c r="O10" s="17"/>
      <c r="P10" s="60" t="s">
        <v>3</v>
      </c>
      <c r="Q10" s="55" t="s">
        <v>196</v>
      </c>
      <c r="R10" s="71"/>
      <c r="S10" s="51"/>
      <c r="T10" s="115"/>
      <c r="U10" s="71"/>
      <c r="V10" s="65"/>
    </row>
    <row r="11" spans="1:22" s="20" customFormat="1" x14ac:dyDescent="0.25">
      <c r="A11" s="52" t="s">
        <v>1</v>
      </c>
      <c r="B11" s="53" t="s">
        <v>1</v>
      </c>
      <c r="C11" s="17"/>
      <c r="D11" s="17"/>
      <c r="E11" s="17"/>
      <c r="F11" s="17"/>
      <c r="G11" s="17"/>
      <c r="H11" s="17"/>
      <c r="I11" s="17"/>
      <c r="J11" s="17"/>
      <c r="K11" s="17"/>
      <c r="L11" s="61"/>
      <c r="M11" s="17"/>
      <c r="N11" s="17"/>
      <c r="O11" s="17"/>
      <c r="P11" s="17"/>
      <c r="Q11" s="17"/>
      <c r="R11" s="17"/>
      <c r="S11" s="17"/>
      <c r="T11" s="17"/>
      <c r="U11" s="71"/>
      <c r="V11" s="65"/>
    </row>
    <row r="12" spans="1:22" s="20" customFormat="1" x14ac:dyDescent="0.25">
      <c r="A12" s="52">
        <v>2</v>
      </c>
      <c r="B12" s="54" t="s">
        <v>25</v>
      </c>
      <c r="C12" s="17" t="s">
        <v>118</v>
      </c>
      <c r="D12" s="17" t="s">
        <v>118</v>
      </c>
      <c r="E12" s="17" t="s">
        <v>118</v>
      </c>
      <c r="F12" s="17" t="s">
        <v>118</v>
      </c>
      <c r="G12" s="17" t="s">
        <v>118</v>
      </c>
      <c r="H12" s="17"/>
      <c r="I12" s="17"/>
      <c r="J12" s="17"/>
      <c r="K12" s="17" t="s">
        <v>118</v>
      </c>
      <c r="L12" s="17" t="s">
        <v>118</v>
      </c>
      <c r="M12" s="17" t="s">
        <v>118</v>
      </c>
      <c r="N12" s="17" t="s">
        <v>118</v>
      </c>
      <c r="O12" s="17" t="s">
        <v>118</v>
      </c>
      <c r="P12" s="17" t="s">
        <v>118</v>
      </c>
      <c r="Q12" s="17" t="s">
        <v>118</v>
      </c>
      <c r="R12" s="17" t="s">
        <v>118</v>
      </c>
      <c r="S12" s="17"/>
      <c r="T12" s="17"/>
      <c r="U12" s="71"/>
      <c r="V12" s="65"/>
    </row>
    <row r="13" spans="1:22" s="20" customFormat="1" ht="63" x14ac:dyDescent="0.25">
      <c r="A13" s="52" t="s">
        <v>91</v>
      </c>
      <c r="B13" s="54" t="s">
        <v>82</v>
      </c>
      <c r="C13" s="17">
        <v>110</v>
      </c>
      <c r="D13" s="60" t="s">
        <v>153</v>
      </c>
      <c r="E13" s="17"/>
      <c r="F13" s="72" t="s">
        <v>23</v>
      </c>
      <c r="G13" s="55" t="s">
        <v>216</v>
      </c>
      <c r="H13" s="55"/>
      <c r="I13" s="55"/>
      <c r="J13" s="55"/>
      <c r="K13" s="73">
        <v>383</v>
      </c>
      <c r="L13" s="65">
        <f>K13*E13</f>
        <v>0</v>
      </c>
      <c r="M13" s="17">
        <v>110</v>
      </c>
      <c r="N13" s="60" t="s">
        <v>153</v>
      </c>
      <c r="O13" s="17"/>
      <c r="P13" s="72" t="s">
        <v>23</v>
      </c>
      <c r="Q13" s="55" t="s">
        <v>194</v>
      </c>
      <c r="R13" s="73"/>
      <c r="S13" s="17"/>
      <c r="T13" s="73"/>
      <c r="U13" s="71"/>
      <c r="V13" s="65"/>
    </row>
    <row r="14" spans="1:22" s="20" customFormat="1" ht="63" x14ac:dyDescent="0.25">
      <c r="A14" s="52" t="s">
        <v>92</v>
      </c>
      <c r="B14" s="54" t="s">
        <v>83</v>
      </c>
      <c r="C14" s="17">
        <v>10</v>
      </c>
      <c r="D14" s="60" t="s">
        <v>154</v>
      </c>
      <c r="E14" s="17"/>
      <c r="F14" s="72" t="s">
        <v>23</v>
      </c>
      <c r="G14" s="55" t="s">
        <v>217</v>
      </c>
      <c r="H14" s="55"/>
      <c r="I14" s="55"/>
      <c r="J14" s="55"/>
      <c r="K14" s="73">
        <v>92</v>
      </c>
      <c r="L14" s="65">
        <f>K14*E14</f>
        <v>0</v>
      </c>
      <c r="M14" s="17">
        <v>10</v>
      </c>
      <c r="N14" s="60" t="s">
        <v>154</v>
      </c>
      <c r="O14" s="17"/>
      <c r="P14" s="72" t="s">
        <v>23</v>
      </c>
      <c r="Q14" s="55" t="s">
        <v>197</v>
      </c>
      <c r="R14" s="73"/>
      <c r="S14" s="17"/>
      <c r="T14" s="73"/>
      <c r="U14" s="71"/>
      <c r="V14" s="65"/>
    </row>
    <row r="15" spans="1:22" s="20" customFormat="1" x14ac:dyDescent="0.25">
      <c r="A15" s="52" t="s">
        <v>1</v>
      </c>
      <c r="B15" s="54" t="s">
        <v>1</v>
      </c>
      <c r="C15" s="17"/>
      <c r="D15" s="17"/>
      <c r="E15" s="17"/>
      <c r="F15" s="72"/>
      <c r="G15" s="55"/>
      <c r="H15" s="55"/>
      <c r="I15" s="55"/>
      <c r="J15" s="55"/>
      <c r="K15" s="17"/>
      <c r="L15" s="61"/>
      <c r="M15" s="17"/>
      <c r="N15" s="17"/>
      <c r="O15" s="17"/>
      <c r="P15" s="72"/>
      <c r="Q15" s="55"/>
      <c r="R15" s="17"/>
      <c r="S15" s="17"/>
      <c r="T15" s="17"/>
      <c r="U15" s="17"/>
      <c r="V15" s="61"/>
    </row>
    <row r="16" spans="1:22" s="49" customFormat="1" ht="30" customHeight="1" x14ac:dyDescent="0.25">
      <c r="A16" s="59">
        <v>3</v>
      </c>
      <c r="B16" s="54" t="s">
        <v>6</v>
      </c>
      <c r="C16" s="17" t="s">
        <v>118</v>
      </c>
      <c r="D16" s="17" t="s">
        <v>118</v>
      </c>
      <c r="E16" s="17" t="s">
        <v>118</v>
      </c>
      <c r="F16" s="17" t="s">
        <v>118</v>
      </c>
      <c r="G16" s="17" t="s">
        <v>118</v>
      </c>
      <c r="H16" s="17"/>
      <c r="I16" s="17"/>
      <c r="J16" s="17"/>
      <c r="K16" s="17" t="s">
        <v>118</v>
      </c>
      <c r="L16" s="17" t="s">
        <v>118</v>
      </c>
      <c r="M16" s="17" t="s">
        <v>118</v>
      </c>
      <c r="N16" s="17" t="s">
        <v>118</v>
      </c>
      <c r="O16" s="17" t="s">
        <v>118</v>
      </c>
      <c r="P16" s="17" t="s">
        <v>118</v>
      </c>
      <c r="Q16" s="17" t="s">
        <v>118</v>
      </c>
      <c r="R16" s="17" t="s">
        <v>118</v>
      </c>
      <c r="S16" s="17"/>
      <c r="T16" s="17"/>
      <c r="U16" s="17"/>
      <c r="V16" s="17" t="s">
        <v>118</v>
      </c>
    </row>
    <row r="17" spans="1:22" s="49" customFormat="1" ht="63" customHeight="1" x14ac:dyDescent="0.25">
      <c r="A17" s="59" t="s">
        <v>93</v>
      </c>
      <c r="B17" s="53" t="s">
        <v>80</v>
      </c>
      <c r="C17" s="17">
        <v>110</v>
      </c>
      <c r="D17" s="17" t="s">
        <v>153</v>
      </c>
      <c r="E17" s="17"/>
      <c r="F17" s="17" t="s">
        <v>20</v>
      </c>
      <c r="G17" s="55" t="s">
        <v>112</v>
      </c>
      <c r="H17" s="55"/>
      <c r="I17" s="55"/>
      <c r="J17" s="55"/>
      <c r="K17" s="18">
        <f>(E17-0)*(3222-0)/(5-0)+0</f>
        <v>0</v>
      </c>
      <c r="L17" s="65">
        <f>K17*E17</f>
        <v>0</v>
      </c>
      <c r="M17" s="17">
        <v>110</v>
      </c>
      <c r="N17" s="17" t="s">
        <v>153</v>
      </c>
      <c r="O17" s="17"/>
      <c r="P17" s="17" t="s">
        <v>20</v>
      </c>
      <c r="Q17" s="55" t="s">
        <v>112</v>
      </c>
      <c r="R17" s="8"/>
      <c r="S17" s="1"/>
      <c r="T17" s="1"/>
      <c r="U17" s="1"/>
      <c r="V17" s="65">
        <v>0</v>
      </c>
    </row>
    <row r="18" spans="1:22" s="49" customFormat="1" ht="63" customHeight="1" x14ac:dyDescent="0.25">
      <c r="A18" s="59" t="s">
        <v>94</v>
      </c>
      <c r="B18" s="53" t="s">
        <v>81</v>
      </c>
      <c r="C18" s="17">
        <v>10</v>
      </c>
      <c r="D18" s="17" t="s">
        <v>154</v>
      </c>
      <c r="E18" s="17"/>
      <c r="F18" s="17" t="s">
        <v>20</v>
      </c>
      <c r="G18" s="55" t="s">
        <v>112</v>
      </c>
      <c r="H18" s="55"/>
      <c r="I18" s="55"/>
      <c r="J18" s="55"/>
      <c r="K18" s="18">
        <f>(E18-0)*(510-0)/(5-0)+0</f>
        <v>0</v>
      </c>
      <c r="L18" s="65">
        <f>K18*E18</f>
        <v>0</v>
      </c>
      <c r="M18" s="17">
        <v>10</v>
      </c>
      <c r="N18" s="17" t="s">
        <v>154</v>
      </c>
      <c r="O18" s="8"/>
      <c r="P18" s="8" t="s">
        <v>20</v>
      </c>
      <c r="Q18" s="3" t="s">
        <v>112</v>
      </c>
      <c r="R18" s="8"/>
      <c r="S18" s="1"/>
      <c r="T18" s="1"/>
      <c r="U18" s="1"/>
      <c r="V18" s="65">
        <v>0</v>
      </c>
    </row>
    <row r="19" spans="1:22" s="49" customFormat="1" ht="30" customHeight="1" x14ac:dyDescent="0.25">
      <c r="A19" s="59" t="s">
        <v>1</v>
      </c>
      <c r="B19" s="53" t="s">
        <v>1</v>
      </c>
      <c r="C19" s="17"/>
      <c r="D19" s="17"/>
      <c r="E19" s="17"/>
      <c r="F19" s="17"/>
      <c r="G19" s="55"/>
      <c r="H19" s="55"/>
      <c r="I19" s="55"/>
      <c r="J19" s="55"/>
      <c r="K19" s="56"/>
      <c r="L19" s="61"/>
      <c r="M19" s="17"/>
      <c r="N19" s="17"/>
      <c r="O19" s="17"/>
      <c r="P19" s="17"/>
      <c r="Q19" s="55"/>
      <c r="R19" s="56"/>
      <c r="S19" s="56"/>
      <c r="T19" s="56"/>
      <c r="U19" s="56"/>
      <c r="V19" s="61"/>
    </row>
    <row r="20" spans="1:22" s="49" customFormat="1" ht="30" customHeight="1" x14ac:dyDescent="0.25">
      <c r="A20" s="59" t="s">
        <v>114</v>
      </c>
      <c r="B20" s="53" t="s">
        <v>116</v>
      </c>
      <c r="C20" s="17"/>
      <c r="D20" s="17" t="s">
        <v>115</v>
      </c>
      <c r="E20" s="17"/>
      <c r="F20" s="17" t="s">
        <v>20</v>
      </c>
      <c r="G20" s="55" t="s">
        <v>113</v>
      </c>
      <c r="H20" s="55"/>
      <c r="I20" s="55"/>
      <c r="J20" s="55"/>
      <c r="K20" s="56"/>
      <c r="L20" s="61"/>
      <c r="M20" s="17"/>
      <c r="N20" s="17" t="s">
        <v>115</v>
      </c>
      <c r="O20" s="17"/>
      <c r="P20" s="17" t="s">
        <v>20</v>
      </c>
      <c r="Q20" s="55" t="s">
        <v>113</v>
      </c>
      <c r="R20" s="56"/>
      <c r="S20" s="56"/>
      <c r="T20" s="56"/>
      <c r="U20" s="56"/>
      <c r="V20" s="61"/>
    </row>
    <row r="21" spans="1:22" s="49" customFormat="1" ht="30" customHeight="1" x14ac:dyDescent="0.25">
      <c r="A21" s="59" t="s">
        <v>114</v>
      </c>
      <c r="B21" s="53" t="s">
        <v>131</v>
      </c>
      <c r="C21" s="17"/>
      <c r="D21" s="17" t="s">
        <v>115</v>
      </c>
      <c r="E21" s="17"/>
      <c r="F21" s="17" t="s">
        <v>20</v>
      </c>
      <c r="G21" s="55" t="s">
        <v>113</v>
      </c>
      <c r="H21" s="55"/>
      <c r="I21" s="55"/>
      <c r="J21" s="55"/>
      <c r="K21" s="56"/>
      <c r="L21" s="61"/>
      <c r="M21" s="17"/>
      <c r="N21" s="17" t="s">
        <v>115</v>
      </c>
      <c r="O21" s="17"/>
      <c r="P21" s="17" t="s">
        <v>20</v>
      </c>
      <c r="Q21" s="55" t="s">
        <v>113</v>
      </c>
      <c r="R21" s="56"/>
      <c r="S21" s="56"/>
      <c r="T21" s="56"/>
      <c r="U21" s="56"/>
      <c r="V21" s="61"/>
    </row>
    <row r="22" spans="1:22" s="49" customFormat="1" ht="15" customHeight="1" x14ac:dyDescent="0.25">
      <c r="A22" s="59" t="s">
        <v>1</v>
      </c>
      <c r="B22" s="53" t="s">
        <v>1</v>
      </c>
      <c r="C22" s="17"/>
      <c r="D22" s="17"/>
      <c r="E22" s="17"/>
      <c r="F22" s="17"/>
      <c r="G22" s="55"/>
      <c r="H22" s="55"/>
      <c r="I22" s="55"/>
      <c r="J22" s="55"/>
      <c r="K22" s="56"/>
      <c r="L22" s="61"/>
      <c r="M22" s="17"/>
      <c r="N22" s="17"/>
      <c r="O22" s="17"/>
      <c r="P22" s="17"/>
      <c r="Q22" s="55"/>
      <c r="R22" s="56"/>
      <c r="S22" s="56"/>
      <c r="T22" s="56"/>
      <c r="U22" s="56"/>
      <c r="V22" s="61"/>
    </row>
    <row r="23" spans="1:22" s="49" customFormat="1" ht="51" customHeight="1" x14ac:dyDescent="0.25">
      <c r="A23" s="59"/>
      <c r="B23" s="54" t="s">
        <v>122</v>
      </c>
      <c r="C23" s="17" t="s">
        <v>118</v>
      </c>
      <c r="D23" s="17" t="s">
        <v>118</v>
      </c>
      <c r="E23" s="17" t="s">
        <v>118</v>
      </c>
      <c r="F23" s="17" t="s">
        <v>118</v>
      </c>
      <c r="G23" s="17" t="s">
        <v>118</v>
      </c>
      <c r="H23" s="17"/>
      <c r="I23" s="17"/>
      <c r="J23" s="17"/>
      <c r="K23" s="17" t="s">
        <v>118</v>
      </c>
      <c r="L23" s="57">
        <f>SUM(L9:L22)</f>
        <v>0</v>
      </c>
      <c r="M23" s="17" t="s">
        <v>118</v>
      </c>
      <c r="N23" s="17" t="s">
        <v>118</v>
      </c>
      <c r="O23" s="17" t="s">
        <v>118</v>
      </c>
      <c r="P23" s="17" t="s">
        <v>118</v>
      </c>
      <c r="Q23" s="17" t="s">
        <v>118</v>
      </c>
      <c r="R23" s="17" t="s">
        <v>118</v>
      </c>
      <c r="S23" s="17"/>
      <c r="T23" s="17"/>
      <c r="U23" s="17"/>
      <c r="V23" s="57">
        <f>SUM(V9:V22)</f>
        <v>0</v>
      </c>
    </row>
    <row r="24" spans="1:22" ht="15.75" customHeight="1" x14ac:dyDescent="0.25">
      <c r="B24" s="46"/>
      <c r="C24" s="47"/>
      <c r="D24" s="12"/>
      <c r="M24" s="15"/>
      <c r="N24" s="15"/>
    </row>
    <row r="25" spans="1:22" ht="18.75" customHeight="1" x14ac:dyDescent="0.25">
      <c r="A25" s="218"/>
      <c r="B25" s="218"/>
      <c r="C25" s="218"/>
      <c r="D25" s="218"/>
      <c r="E25" s="218"/>
      <c r="F25" s="218"/>
      <c r="G25" s="218"/>
      <c r="H25" s="43"/>
      <c r="I25" s="43"/>
      <c r="J25" s="43"/>
    </row>
    <row r="26" spans="1:22" ht="41.25" customHeight="1" x14ac:dyDescent="0.25">
      <c r="A26" s="218"/>
      <c r="B26" s="218"/>
      <c r="C26" s="218"/>
      <c r="D26" s="218"/>
      <c r="E26" s="218"/>
      <c r="F26" s="218"/>
      <c r="G26" s="218"/>
      <c r="H26" s="43"/>
      <c r="I26" s="43"/>
      <c r="J26" s="43"/>
    </row>
    <row r="27" spans="1:22" ht="38.25" customHeight="1" x14ac:dyDescent="0.25">
      <c r="A27" s="218"/>
      <c r="B27" s="218"/>
      <c r="C27" s="218"/>
      <c r="D27" s="218"/>
      <c r="E27" s="218"/>
      <c r="F27" s="218"/>
      <c r="G27" s="218"/>
      <c r="H27" s="43"/>
      <c r="I27" s="43"/>
      <c r="J27" s="43"/>
      <c r="K27" s="16"/>
    </row>
    <row r="28" spans="1:22" ht="18.75" customHeight="1" x14ac:dyDescent="0.25">
      <c r="A28" s="213"/>
      <c r="B28" s="213"/>
      <c r="C28" s="213"/>
      <c r="D28" s="213"/>
      <c r="E28" s="213"/>
      <c r="F28" s="213"/>
      <c r="G28" s="213"/>
      <c r="H28" s="93"/>
      <c r="I28" s="93"/>
      <c r="J28" s="93"/>
    </row>
    <row r="29" spans="1:22" ht="42" customHeight="1" x14ac:dyDescent="0.25">
      <c r="A29" s="214"/>
      <c r="B29" s="215"/>
      <c r="C29" s="215"/>
      <c r="D29" s="215"/>
      <c r="E29" s="215"/>
      <c r="F29" s="215"/>
      <c r="G29" s="215"/>
      <c r="H29" s="94"/>
      <c r="I29" s="94"/>
      <c r="J29" s="94"/>
    </row>
    <row r="30" spans="1:22" ht="53.25" customHeight="1" x14ac:dyDescent="0.25">
      <c r="A30" s="214"/>
      <c r="B30" s="216"/>
      <c r="C30" s="216"/>
      <c r="D30" s="216"/>
      <c r="E30" s="216"/>
      <c r="F30" s="216"/>
      <c r="G30" s="216"/>
      <c r="H30" s="95"/>
      <c r="I30" s="95"/>
      <c r="J30" s="95"/>
    </row>
    <row r="31" spans="1:22" x14ac:dyDescent="0.25">
      <c r="A31" s="217"/>
      <c r="B31" s="217"/>
      <c r="C31" s="217"/>
      <c r="D31" s="217"/>
      <c r="E31" s="217"/>
      <c r="F31" s="217"/>
      <c r="G31" s="217"/>
    </row>
    <row r="32" spans="1:22" x14ac:dyDescent="0.25">
      <c r="B32" s="16"/>
    </row>
    <row r="36" spans="2:2" x14ac:dyDescent="0.25">
      <c r="B36" s="16"/>
    </row>
  </sheetData>
  <mergeCells count="18">
    <mergeCell ref="A28:G28"/>
    <mergeCell ref="A29:G29"/>
    <mergeCell ref="A30:G30"/>
    <mergeCell ref="A31:G31"/>
    <mergeCell ref="A25:G25"/>
    <mergeCell ref="A26:G26"/>
    <mergeCell ref="A27:G27"/>
    <mergeCell ref="C5:F5"/>
    <mergeCell ref="G5:L5"/>
    <mergeCell ref="M5:P5"/>
    <mergeCell ref="Q5:V5"/>
    <mergeCell ref="A2:V2"/>
    <mergeCell ref="A3:A6"/>
    <mergeCell ref="B3:B6"/>
    <mergeCell ref="C3:L3"/>
    <mergeCell ref="M3:V3"/>
    <mergeCell ref="C4:L4"/>
    <mergeCell ref="M4:V4"/>
  </mergeCells>
  <phoneticPr fontId="62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3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9"/>
  <sheetViews>
    <sheetView zoomScale="70" zoomScaleNormal="70" zoomScaleSheetLayoutView="70" workbookViewId="0">
      <pane xSplit="2" ySplit="7" topLeftCell="H26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ColWidth="9" defaultRowHeight="15.75" x14ac:dyDescent="0.25"/>
  <cols>
    <col min="1" max="1" width="7.625" style="10" customWidth="1"/>
    <col min="2" max="2" width="26.375" style="11" customWidth="1"/>
    <col min="3" max="3" width="14" style="12" customWidth="1"/>
    <col min="4" max="4" width="23.5" style="11" customWidth="1"/>
    <col min="5" max="5" width="13.625" style="12" customWidth="1"/>
    <col min="6" max="6" width="10.875" style="12" customWidth="1"/>
    <col min="7" max="10" width="13.875" style="23" customWidth="1"/>
    <col min="11" max="11" width="16.75" style="23" customWidth="1"/>
    <col min="12" max="12" width="15.125" style="14" customWidth="1"/>
    <col min="13" max="13" width="14" style="16" customWidth="1"/>
    <col min="14" max="14" width="22.375" style="16" customWidth="1"/>
    <col min="15" max="15" width="13.5" style="16" customWidth="1"/>
    <col min="16" max="16" width="10.875" style="16" customWidth="1"/>
    <col min="17" max="17" width="13.875" style="16" customWidth="1"/>
    <col min="18" max="21" width="16.75" style="16" customWidth="1"/>
    <col min="22" max="22" width="15.125" style="16" customWidth="1"/>
    <col min="23" max="16384" width="9" style="16"/>
  </cols>
  <sheetData>
    <row r="1" spans="1:22" ht="15.75" customHeight="1" x14ac:dyDescent="0.25">
      <c r="B1" s="46"/>
      <c r="C1" s="47"/>
      <c r="D1" s="12"/>
      <c r="M1" s="15"/>
      <c r="N1" s="15"/>
      <c r="V1" s="13" t="str">
        <f>т4!V1</f>
        <v>форма таблиц с официального сайта Минэнерго России</v>
      </c>
    </row>
    <row r="2" spans="1:22" ht="15.75" customHeight="1" x14ac:dyDescent="0.25">
      <c r="A2" s="210" t="s">
        <v>24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</row>
    <row r="3" spans="1:22" ht="15.75" customHeight="1" x14ac:dyDescent="0.25">
      <c r="A3" s="211" t="s">
        <v>0</v>
      </c>
      <c r="B3" s="209" t="s">
        <v>2</v>
      </c>
      <c r="C3" s="212" t="s">
        <v>48</v>
      </c>
      <c r="D3" s="212"/>
      <c r="E3" s="212"/>
      <c r="F3" s="212"/>
      <c r="G3" s="212"/>
      <c r="H3" s="212"/>
      <c r="I3" s="212"/>
      <c r="J3" s="212"/>
      <c r="K3" s="212"/>
      <c r="L3" s="212"/>
      <c r="M3" s="212" t="s">
        <v>49</v>
      </c>
      <c r="N3" s="212"/>
      <c r="O3" s="212"/>
      <c r="P3" s="212"/>
      <c r="Q3" s="212"/>
      <c r="R3" s="212"/>
      <c r="S3" s="212"/>
      <c r="T3" s="212"/>
      <c r="U3" s="212"/>
      <c r="V3" s="212"/>
    </row>
    <row r="4" spans="1:22" ht="33" customHeight="1" x14ac:dyDescent="0.25">
      <c r="A4" s="211"/>
      <c r="B4" s="209"/>
      <c r="C4" s="209" t="s">
        <v>64</v>
      </c>
      <c r="D4" s="209"/>
      <c r="E4" s="209"/>
      <c r="F4" s="209"/>
      <c r="G4" s="209"/>
      <c r="H4" s="209"/>
      <c r="I4" s="209"/>
      <c r="J4" s="209"/>
      <c r="K4" s="209"/>
      <c r="L4" s="209"/>
      <c r="M4" s="219" t="s">
        <v>64</v>
      </c>
      <c r="N4" s="220"/>
      <c r="O4" s="220"/>
      <c r="P4" s="220"/>
      <c r="Q4" s="220"/>
      <c r="R4" s="220"/>
      <c r="S4" s="220"/>
      <c r="T4" s="220"/>
      <c r="U4" s="220"/>
      <c r="V4" s="221"/>
    </row>
    <row r="5" spans="1:22" ht="33.75" customHeight="1" x14ac:dyDescent="0.25">
      <c r="A5" s="211"/>
      <c r="B5" s="209"/>
      <c r="C5" s="209" t="s">
        <v>12</v>
      </c>
      <c r="D5" s="209"/>
      <c r="E5" s="209"/>
      <c r="F5" s="209"/>
      <c r="G5" s="209" t="s">
        <v>119</v>
      </c>
      <c r="H5" s="209"/>
      <c r="I5" s="209"/>
      <c r="J5" s="209"/>
      <c r="K5" s="209"/>
      <c r="L5" s="209"/>
      <c r="M5" s="209" t="s">
        <v>12</v>
      </c>
      <c r="N5" s="209"/>
      <c r="O5" s="209"/>
      <c r="P5" s="209"/>
      <c r="Q5" s="209" t="s">
        <v>119</v>
      </c>
      <c r="R5" s="209"/>
      <c r="S5" s="209"/>
      <c r="T5" s="209"/>
      <c r="U5" s="209"/>
      <c r="V5" s="209"/>
    </row>
    <row r="6" spans="1:22" s="47" customFormat="1" ht="126" x14ac:dyDescent="0.25">
      <c r="A6" s="211"/>
      <c r="B6" s="209"/>
      <c r="C6" s="17" t="s">
        <v>29</v>
      </c>
      <c r="D6" s="17" t="s">
        <v>8</v>
      </c>
      <c r="E6" s="17" t="s">
        <v>110</v>
      </c>
      <c r="F6" s="17" t="s">
        <v>10</v>
      </c>
      <c r="G6" s="17" t="s">
        <v>13</v>
      </c>
      <c r="H6" s="17" t="s">
        <v>182</v>
      </c>
      <c r="I6" s="112" t="s">
        <v>183</v>
      </c>
      <c r="J6" s="112" t="s">
        <v>184</v>
      </c>
      <c r="K6" s="112" t="s">
        <v>185</v>
      </c>
      <c r="L6" s="51" t="s">
        <v>53</v>
      </c>
      <c r="M6" s="17" t="s">
        <v>29</v>
      </c>
      <c r="N6" s="17" t="s">
        <v>8</v>
      </c>
      <c r="O6" s="17" t="s">
        <v>110</v>
      </c>
      <c r="P6" s="17" t="s">
        <v>10</v>
      </c>
      <c r="Q6" s="17" t="s">
        <v>13</v>
      </c>
      <c r="R6" s="17" t="s">
        <v>182</v>
      </c>
      <c r="S6" s="112" t="s">
        <v>183</v>
      </c>
      <c r="T6" s="112" t="s">
        <v>184</v>
      </c>
      <c r="U6" s="112" t="s">
        <v>185</v>
      </c>
      <c r="V6" s="51" t="s">
        <v>53</v>
      </c>
    </row>
    <row r="7" spans="1:22" s="20" customFormat="1" x14ac:dyDescent="0.25">
      <c r="A7" s="70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7" t="s">
        <v>57</v>
      </c>
      <c r="I7" s="7" t="s">
        <v>58</v>
      </c>
      <c r="J7" s="7" t="s">
        <v>63</v>
      </c>
      <c r="K7" s="8">
        <v>8</v>
      </c>
      <c r="L7" s="51">
        <v>9</v>
      </c>
      <c r="M7" s="17">
        <v>10</v>
      </c>
      <c r="N7" s="51">
        <v>11</v>
      </c>
      <c r="O7" s="17">
        <v>12</v>
      </c>
      <c r="P7" s="51">
        <v>13</v>
      </c>
      <c r="Q7" s="17">
        <v>14</v>
      </c>
      <c r="R7" s="51">
        <v>15</v>
      </c>
      <c r="S7" s="51" t="s">
        <v>186</v>
      </c>
      <c r="T7" s="51" t="s">
        <v>187</v>
      </c>
      <c r="U7" s="51" t="s">
        <v>188</v>
      </c>
      <c r="V7" s="17">
        <v>16</v>
      </c>
    </row>
    <row r="8" spans="1:22" s="20" customFormat="1" ht="58.5" customHeight="1" x14ac:dyDescent="0.25">
      <c r="A8" s="59">
        <v>1</v>
      </c>
      <c r="B8" s="54" t="s">
        <v>137</v>
      </c>
      <c r="C8" s="17" t="s">
        <v>118</v>
      </c>
      <c r="D8" s="17" t="s">
        <v>118</v>
      </c>
      <c r="E8" s="17" t="s">
        <v>118</v>
      </c>
      <c r="F8" s="17" t="s">
        <v>118</v>
      </c>
      <c r="G8" s="17" t="s">
        <v>118</v>
      </c>
      <c r="H8" s="17"/>
      <c r="I8" s="17"/>
      <c r="J8" s="17"/>
      <c r="K8" s="17" t="s">
        <v>118</v>
      </c>
      <c r="L8" s="17" t="s">
        <v>118</v>
      </c>
      <c r="M8" s="17" t="s">
        <v>118</v>
      </c>
      <c r="N8" s="17" t="s">
        <v>118</v>
      </c>
      <c r="O8" s="17" t="s">
        <v>118</v>
      </c>
      <c r="P8" s="17" t="s">
        <v>118</v>
      </c>
      <c r="Q8" s="17" t="s">
        <v>118</v>
      </c>
      <c r="R8" s="17" t="s">
        <v>118</v>
      </c>
      <c r="S8" s="17"/>
      <c r="T8" s="17"/>
      <c r="U8" s="17"/>
      <c r="V8" s="17" t="s">
        <v>118</v>
      </c>
    </row>
    <row r="9" spans="1:22" s="20" customFormat="1" ht="47.25" x14ac:dyDescent="0.25">
      <c r="A9" s="59" t="s">
        <v>89</v>
      </c>
      <c r="B9" s="54" t="s">
        <v>139</v>
      </c>
      <c r="C9" s="17"/>
      <c r="D9" s="60" t="s">
        <v>141</v>
      </c>
      <c r="E9" s="17"/>
      <c r="F9" s="60" t="s">
        <v>3</v>
      </c>
      <c r="G9" s="55" t="s">
        <v>45</v>
      </c>
      <c r="H9" s="55"/>
      <c r="I9" s="55"/>
      <c r="J9" s="55"/>
      <c r="K9" s="17"/>
      <c r="L9" s="61"/>
      <c r="M9" s="17"/>
      <c r="N9" s="60" t="s">
        <v>141</v>
      </c>
      <c r="O9" s="17"/>
      <c r="P9" s="60" t="s">
        <v>3</v>
      </c>
      <c r="Q9" s="55" t="s">
        <v>45</v>
      </c>
      <c r="R9" s="17"/>
      <c r="S9" s="17"/>
      <c r="T9" s="17"/>
      <c r="U9" s="17"/>
      <c r="V9" s="61"/>
    </row>
    <row r="10" spans="1:22" s="74" customFormat="1" ht="47.25" x14ac:dyDescent="0.25">
      <c r="A10" s="59" t="s">
        <v>90</v>
      </c>
      <c r="B10" s="54" t="s">
        <v>140</v>
      </c>
      <c r="C10" s="17"/>
      <c r="D10" s="60" t="s">
        <v>141</v>
      </c>
      <c r="E10" s="17"/>
      <c r="F10" s="60" t="s">
        <v>3</v>
      </c>
      <c r="G10" s="55" t="s">
        <v>45</v>
      </c>
      <c r="H10" s="55"/>
      <c r="I10" s="55"/>
      <c r="J10" s="55"/>
      <c r="K10" s="17"/>
      <c r="L10" s="61"/>
      <c r="M10" s="17"/>
      <c r="N10" s="60" t="s">
        <v>141</v>
      </c>
      <c r="O10" s="17"/>
      <c r="P10" s="60" t="s">
        <v>3</v>
      </c>
      <c r="Q10" s="55" t="s">
        <v>45</v>
      </c>
      <c r="R10" s="17"/>
      <c r="S10" s="17"/>
      <c r="T10" s="17"/>
      <c r="U10" s="17"/>
      <c r="V10" s="61"/>
    </row>
    <row r="11" spans="1:22" s="74" customFormat="1" x14ac:dyDescent="0.25">
      <c r="A11" s="59" t="s">
        <v>1</v>
      </c>
      <c r="B11" s="54" t="s">
        <v>1</v>
      </c>
      <c r="C11" s="17"/>
      <c r="D11" s="60"/>
      <c r="E11" s="17"/>
      <c r="F11" s="60"/>
      <c r="G11" s="55"/>
      <c r="H11" s="55"/>
      <c r="I11" s="55"/>
      <c r="J11" s="55"/>
      <c r="K11" s="17"/>
      <c r="L11" s="61"/>
      <c r="M11" s="17"/>
      <c r="N11" s="60"/>
      <c r="O11" s="17"/>
      <c r="P11" s="60"/>
      <c r="Q11" s="55"/>
      <c r="R11" s="17"/>
      <c r="S11" s="17"/>
      <c r="T11" s="17"/>
      <c r="U11" s="17"/>
      <c r="V11" s="61"/>
    </row>
    <row r="12" spans="1:22" s="20" customFormat="1" ht="47.25" x14ac:dyDescent="0.25">
      <c r="A12" s="59" t="s">
        <v>142</v>
      </c>
      <c r="B12" s="54" t="s">
        <v>85</v>
      </c>
      <c r="C12" s="17"/>
      <c r="D12" s="60" t="s">
        <v>141</v>
      </c>
      <c r="E12" s="17"/>
      <c r="F12" s="60" t="s">
        <v>3</v>
      </c>
      <c r="G12" s="55" t="s">
        <v>45</v>
      </c>
      <c r="H12" s="55"/>
      <c r="I12" s="55"/>
      <c r="J12" s="55"/>
      <c r="K12" s="17"/>
      <c r="L12" s="61"/>
      <c r="M12" s="17"/>
      <c r="N12" s="60" t="s">
        <v>141</v>
      </c>
      <c r="O12" s="17"/>
      <c r="P12" s="60" t="s">
        <v>3</v>
      </c>
      <c r="Q12" s="55" t="s">
        <v>45</v>
      </c>
      <c r="R12" s="17"/>
      <c r="S12" s="17"/>
      <c r="T12" s="17"/>
      <c r="U12" s="17"/>
      <c r="V12" s="61"/>
    </row>
    <row r="13" spans="1:22" s="20" customFormat="1" x14ac:dyDescent="0.25">
      <c r="A13" s="59" t="s">
        <v>1</v>
      </c>
      <c r="B13" s="54" t="s">
        <v>1</v>
      </c>
      <c r="C13" s="17"/>
      <c r="D13" s="60"/>
      <c r="E13" s="17"/>
      <c r="F13" s="60"/>
      <c r="G13" s="55"/>
      <c r="H13" s="55"/>
      <c r="I13" s="55"/>
      <c r="J13" s="55"/>
      <c r="K13" s="17"/>
      <c r="L13" s="61"/>
      <c r="M13" s="17"/>
      <c r="N13" s="60"/>
      <c r="O13" s="17"/>
      <c r="P13" s="60"/>
      <c r="Q13" s="55"/>
      <c r="R13" s="17"/>
      <c r="S13" s="17"/>
      <c r="T13" s="17"/>
      <c r="U13" s="17"/>
      <c r="V13" s="61"/>
    </row>
    <row r="14" spans="1:22" s="20" customFormat="1" x14ac:dyDescent="0.25">
      <c r="A14" s="59">
        <v>2</v>
      </c>
      <c r="B14" s="75" t="s">
        <v>123</v>
      </c>
      <c r="C14" s="17" t="s">
        <v>118</v>
      </c>
      <c r="D14" s="17" t="s">
        <v>118</v>
      </c>
      <c r="E14" s="17" t="s">
        <v>118</v>
      </c>
      <c r="F14" s="17" t="s">
        <v>118</v>
      </c>
      <c r="G14" s="17" t="s">
        <v>118</v>
      </c>
      <c r="H14" s="17"/>
      <c r="I14" s="17"/>
      <c r="J14" s="17"/>
      <c r="K14" s="17" t="s">
        <v>118</v>
      </c>
      <c r="L14" s="17" t="s">
        <v>118</v>
      </c>
      <c r="M14" s="17" t="s">
        <v>118</v>
      </c>
      <c r="N14" s="17" t="s">
        <v>118</v>
      </c>
      <c r="O14" s="17" t="s">
        <v>118</v>
      </c>
      <c r="P14" s="17" t="s">
        <v>118</v>
      </c>
      <c r="Q14" s="17" t="s">
        <v>118</v>
      </c>
      <c r="R14" s="17" t="s">
        <v>118</v>
      </c>
      <c r="S14" s="17"/>
      <c r="T14" s="17"/>
      <c r="U14" s="17"/>
      <c r="V14" s="17" t="s">
        <v>118</v>
      </c>
    </row>
    <row r="15" spans="1:22" s="20" customFormat="1" ht="31.5" x14ac:dyDescent="0.25">
      <c r="A15" s="59" t="s">
        <v>91</v>
      </c>
      <c r="B15" s="54" t="s">
        <v>84</v>
      </c>
      <c r="C15" s="17"/>
      <c r="D15" s="60" t="s">
        <v>132</v>
      </c>
      <c r="E15" s="17"/>
      <c r="F15" s="60" t="s">
        <v>3</v>
      </c>
      <c r="G15" s="55" t="s">
        <v>44</v>
      </c>
      <c r="H15" s="55"/>
      <c r="I15" s="55"/>
      <c r="J15" s="55"/>
      <c r="K15" s="17"/>
      <c r="L15" s="61"/>
      <c r="M15" s="17"/>
      <c r="N15" s="60" t="s">
        <v>132</v>
      </c>
      <c r="O15" s="17"/>
      <c r="P15" s="60" t="s">
        <v>3</v>
      </c>
      <c r="Q15" s="55" t="s">
        <v>44</v>
      </c>
      <c r="R15" s="17"/>
      <c r="S15" s="17"/>
      <c r="T15" s="17"/>
      <c r="U15" s="17"/>
      <c r="V15" s="61"/>
    </row>
    <row r="16" spans="1:22" s="20" customFormat="1" ht="31.5" x14ac:dyDescent="0.25">
      <c r="A16" s="59" t="s">
        <v>92</v>
      </c>
      <c r="B16" s="54" t="s">
        <v>85</v>
      </c>
      <c r="C16" s="17"/>
      <c r="D16" s="60" t="s">
        <v>132</v>
      </c>
      <c r="E16" s="17"/>
      <c r="F16" s="60" t="s">
        <v>3</v>
      </c>
      <c r="G16" s="55" t="s">
        <v>44</v>
      </c>
      <c r="H16" s="55"/>
      <c r="I16" s="55"/>
      <c r="J16" s="55"/>
      <c r="K16" s="17"/>
      <c r="L16" s="61"/>
      <c r="M16" s="17"/>
      <c r="N16" s="60" t="s">
        <v>132</v>
      </c>
      <c r="O16" s="17"/>
      <c r="P16" s="60" t="s">
        <v>3</v>
      </c>
      <c r="Q16" s="55" t="s">
        <v>44</v>
      </c>
      <c r="R16" s="17"/>
      <c r="S16" s="17"/>
      <c r="T16" s="17"/>
      <c r="U16" s="17"/>
      <c r="V16" s="61"/>
    </row>
    <row r="17" spans="1:22" s="20" customFormat="1" x14ac:dyDescent="0.25">
      <c r="A17" s="59" t="s">
        <v>1</v>
      </c>
      <c r="B17" s="54" t="s">
        <v>1</v>
      </c>
      <c r="C17" s="17"/>
      <c r="D17" s="60"/>
      <c r="E17" s="17"/>
      <c r="F17" s="60"/>
      <c r="G17" s="55"/>
      <c r="H17" s="55"/>
      <c r="I17" s="55"/>
      <c r="J17" s="55"/>
      <c r="K17" s="17"/>
      <c r="L17" s="61"/>
      <c r="M17" s="17"/>
      <c r="N17" s="60"/>
      <c r="O17" s="17"/>
      <c r="P17" s="60"/>
      <c r="Q17" s="55"/>
      <c r="R17" s="17"/>
      <c r="S17" s="17"/>
      <c r="T17" s="17"/>
      <c r="U17" s="17"/>
      <c r="V17" s="61"/>
    </row>
    <row r="18" spans="1:22" s="20" customFormat="1" ht="27" customHeight="1" x14ac:dyDescent="0.25">
      <c r="A18" s="59">
        <v>3</v>
      </c>
      <c r="B18" s="76" t="s">
        <v>22</v>
      </c>
      <c r="C18" s="17" t="s">
        <v>118</v>
      </c>
      <c r="D18" s="17" t="s">
        <v>118</v>
      </c>
      <c r="E18" s="17" t="s">
        <v>118</v>
      </c>
      <c r="F18" s="17" t="s">
        <v>118</v>
      </c>
      <c r="G18" s="17" t="s">
        <v>118</v>
      </c>
      <c r="H18" s="17"/>
      <c r="I18" s="17"/>
      <c r="J18" s="17"/>
      <c r="K18" s="17" t="s">
        <v>118</v>
      </c>
      <c r="L18" s="17" t="s">
        <v>118</v>
      </c>
      <c r="M18" s="17" t="s">
        <v>118</v>
      </c>
      <c r="N18" s="17" t="s">
        <v>118</v>
      </c>
      <c r="O18" s="17" t="s">
        <v>118</v>
      </c>
      <c r="P18" s="17" t="s">
        <v>118</v>
      </c>
      <c r="Q18" s="17" t="s">
        <v>118</v>
      </c>
      <c r="R18" s="17" t="s">
        <v>118</v>
      </c>
      <c r="S18" s="17"/>
      <c r="T18" s="17"/>
      <c r="U18" s="17"/>
      <c r="V18" s="17" t="s">
        <v>118</v>
      </c>
    </row>
    <row r="19" spans="1:22" s="20" customFormat="1" ht="63" x14ac:dyDescent="0.25">
      <c r="A19" s="59" t="s">
        <v>93</v>
      </c>
      <c r="B19" s="54" t="s">
        <v>84</v>
      </c>
      <c r="C19" s="17"/>
      <c r="D19" s="60" t="s">
        <v>133</v>
      </c>
      <c r="E19" s="17"/>
      <c r="F19" s="72" t="s">
        <v>23</v>
      </c>
      <c r="G19" s="55" t="s">
        <v>46</v>
      </c>
      <c r="H19" s="55"/>
      <c r="I19" s="55"/>
      <c r="J19" s="55"/>
      <c r="K19" s="17"/>
      <c r="L19" s="61"/>
      <c r="M19" s="17"/>
      <c r="N19" s="60" t="s">
        <v>133</v>
      </c>
      <c r="O19" s="17"/>
      <c r="P19" s="72" t="s">
        <v>23</v>
      </c>
      <c r="Q19" s="55" t="s">
        <v>46</v>
      </c>
      <c r="R19" s="17"/>
      <c r="S19" s="17"/>
      <c r="T19" s="17"/>
      <c r="U19" s="17"/>
      <c r="V19" s="61"/>
    </row>
    <row r="20" spans="1:22" s="20" customFormat="1" ht="63" x14ac:dyDescent="0.25">
      <c r="A20" s="59" t="s">
        <v>94</v>
      </c>
      <c r="B20" s="54" t="s">
        <v>85</v>
      </c>
      <c r="C20" s="17"/>
      <c r="D20" s="60" t="s">
        <v>133</v>
      </c>
      <c r="E20" s="17"/>
      <c r="F20" s="72" t="s">
        <v>23</v>
      </c>
      <c r="G20" s="55" t="s">
        <v>46</v>
      </c>
      <c r="H20" s="55"/>
      <c r="I20" s="55"/>
      <c r="J20" s="55"/>
      <c r="K20" s="17"/>
      <c r="L20" s="61"/>
      <c r="M20" s="17"/>
      <c r="N20" s="60" t="s">
        <v>133</v>
      </c>
      <c r="O20" s="17"/>
      <c r="P20" s="72" t="s">
        <v>23</v>
      </c>
      <c r="Q20" s="55" t="s">
        <v>46</v>
      </c>
      <c r="R20" s="17"/>
      <c r="S20" s="17"/>
      <c r="T20" s="17"/>
      <c r="U20" s="17"/>
      <c r="V20" s="61"/>
    </row>
    <row r="21" spans="1:22" s="20" customFormat="1" x14ac:dyDescent="0.25">
      <c r="A21" s="59" t="s">
        <v>1</v>
      </c>
      <c r="B21" s="54" t="s">
        <v>1</v>
      </c>
      <c r="C21" s="17"/>
      <c r="D21" s="60"/>
      <c r="E21" s="17"/>
      <c r="F21" s="72"/>
      <c r="G21" s="55"/>
      <c r="H21" s="55"/>
      <c r="I21" s="55"/>
      <c r="J21" s="55"/>
      <c r="K21" s="17"/>
      <c r="L21" s="61"/>
      <c r="M21" s="17"/>
      <c r="N21" s="60"/>
      <c r="O21" s="17"/>
      <c r="P21" s="72"/>
      <c r="Q21" s="55"/>
      <c r="R21" s="17"/>
      <c r="S21" s="17"/>
      <c r="T21" s="17"/>
      <c r="U21" s="17"/>
      <c r="V21" s="61"/>
    </row>
    <row r="22" spans="1:22" s="20" customFormat="1" x14ac:dyDescent="0.25">
      <c r="A22" s="59">
        <v>4</v>
      </c>
      <c r="B22" s="54" t="s">
        <v>6</v>
      </c>
      <c r="C22" s="17"/>
      <c r="D22" s="60"/>
      <c r="E22" s="17"/>
      <c r="F22" s="17"/>
      <c r="G22" s="17"/>
      <c r="H22" s="17"/>
      <c r="I22" s="17"/>
      <c r="J22" s="17"/>
      <c r="K22" s="17"/>
      <c r="L22" s="61"/>
      <c r="M22" s="17"/>
      <c r="N22" s="60"/>
      <c r="O22" s="17"/>
      <c r="P22" s="17"/>
      <c r="Q22" s="17"/>
      <c r="R22" s="17"/>
      <c r="S22" s="17"/>
      <c r="T22" s="17"/>
      <c r="U22" s="17"/>
      <c r="V22" s="61"/>
    </row>
    <row r="23" spans="1:22" s="20" customFormat="1" ht="31.5" x14ac:dyDescent="0.25">
      <c r="A23" s="59" t="s">
        <v>117</v>
      </c>
      <c r="B23" s="54" t="s">
        <v>84</v>
      </c>
      <c r="C23" s="17"/>
      <c r="D23" s="60"/>
      <c r="E23" s="17"/>
      <c r="F23" s="60" t="s">
        <v>3</v>
      </c>
      <c r="G23" s="55" t="s">
        <v>47</v>
      </c>
      <c r="H23" s="55"/>
      <c r="I23" s="55"/>
      <c r="J23" s="55"/>
      <c r="K23" s="17"/>
      <c r="L23" s="61"/>
      <c r="M23" s="17"/>
      <c r="N23" s="60"/>
      <c r="O23" s="17"/>
      <c r="P23" s="60" t="s">
        <v>3</v>
      </c>
      <c r="Q23" s="55" t="s">
        <v>47</v>
      </c>
      <c r="R23" s="17"/>
      <c r="S23" s="17"/>
      <c r="T23" s="17"/>
      <c r="U23" s="17"/>
      <c r="V23" s="61"/>
    </row>
    <row r="24" spans="1:22" s="20" customFormat="1" ht="31.5" x14ac:dyDescent="0.25">
      <c r="A24" s="59" t="s">
        <v>143</v>
      </c>
      <c r="B24" s="54" t="s">
        <v>85</v>
      </c>
      <c r="C24" s="17"/>
      <c r="D24" s="60"/>
      <c r="E24" s="17"/>
      <c r="F24" s="60" t="s">
        <v>3</v>
      </c>
      <c r="G24" s="55" t="s">
        <v>47</v>
      </c>
      <c r="H24" s="55"/>
      <c r="I24" s="55"/>
      <c r="J24" s="55"/>
      <c r="K24" s="17"/>
      <c r="L24" s="61"/>
      <c r="M24" s="17"/>
      <c r="N24" s="60"/>
      <c r="O24" s="17"/>
      <c r="P24" s="60" t="s">
        <v>3</v>
      </c>
      <c r="Q24" s="55" t="s">
        <v>47</v>
      </c>
      <c r="R24" s="17"/>
      <c r="S24" s="17"/>
      <c r="T24" s="17"/>
      <c r="U24" s="17"/>
      <c r="V24" s="61"/>
    </row>
    <row r="25" spans="1:22" s="20" customFormat="1" ht="15" customHeight="1" x14ac:dyDescent="0.25">
      <c r="A25" s="59" t="s">
        <v>1</v>
      </c>
      <c r="B25" s="54" t="s">
        <v>1</v>
      </c>
      <c r="C25" s="17"/>
      <c r="D25" s="60"/>
      <c r="E25" s="17"/>
      <c r="F25" s="60"/>
      <c r="G25" s="55"/>
      <c r="H25" s="55"/>
      <c r="I25" s="55"/>
      <c r="J25" s="55"/>
      <c r="K25" s="17"/>
      <c r="L25" s="61"/>
      <c r="M25" s="17"/>
      <c r="N25" s="60"/>
      <c r="O25" s="17"/>
      <c r="P25" s="60"/>
      <c r="Q25" s="55"/>
      <c r="R25" s="17"/>
      <c r="S25" s="17"/>
      <c r="T25" s="17"/>
      <c r="U25" s="17"/>
      <c r="V25" s="61"/>
    </row>
    <row r="26" spans="1:22" ht="50.25" customHeight="1" x14ac:dyDescent="0.25">
      <c r="A26" s="59"/>
      <c r="B26" s="54" t="s">
        <v>55</v>
      </c>
      <c r="C26" s="77"/>
      <c r="D26" s="17"/>
      <c r="E26" s="17"/>
      <c r="F26" s="17"/>
      <c r="G26" s="18"/>
      <c r="H26" s="18"/>
      <c r="I26" s="18"/>
      <c r="J26" s="18"/>
      <c r="K26" s="18"/>
      <c r="L26" s="65"/>
      <c r="M26" s="77"/>
      <c r="N26" s="17"/>
      <c r="O26" s="17"/>
      <c r="P26" s="17"/>
      <c r="Q26" s="18"/>
      <c r="R26" s="18"/>
      <c r="S26" s="18"/>
      <c r="T26" s="18"/>
      <c r="U26" s="18"/>
      <c r="V26" s="65"/>
    </row>
    <row r="27" spans="1:22" ht="15.75" customHeight="1" x14ac:dyDescent="0.25">
      <c r="D27" s="12"/>
      <c r="M27" s="15"/>
      <c r="N27" s="15"/>
    </row>
    <row r="28" spans="1:22" ht="18.75" customHeight="1" x14ac:dyDescent="0.25">
      <c r="A28" s="218"/>
      <c r="B28" s="218"/>
      <c r="C28" s="218"/>
      <c r="D28" s="218"/>
      <c r="E28" s="218"/>
      <c r="F28" s="218"/>
      <c r="G28" s="218"/>
      <c r="H28" s="43"/>
      <c r="I28" s="43"/>
      <c r="J28" s="43"/>
    </row>
    <row r="29" spans="1:22" ht="41.25" customHeight="1" x14ac:dyDescent="0.25">
      <c r="A29" s="218"/>
      <c r="B29" s="218"/>
      <c r="C29" s="218"/>
      <c r="D29" s="218"/>
      <c r="E29" s="218"/>
      <c r="F29" s="218"/>
      <c r="G29" s="218"/>
      <c r="H29" s="43"/>
      <c r="I29" s="43"/>
      <c r="J29" s="43"/>
    </row>
    <row r="30" spans="1:22" ht="38.25" customHeight="1" x14ac:dyDescent="0.25">
      <c r="A30" s="218"/>
      <c r="B30" s="218"/>
      <c r="C30" s="218"/>
      <c r="D30" s="218"/>
      <c r="E30" s="218"/>
      <c r="F30" s="218"/>
      <c r="G30" s="218"/>
      <c r="H30" s="43"/>
      <c r="I30" s="43"/>
      <c r="J30" s="43"/>
      <c r="K30" s="16"/>
    </row>
    <row r="31" spans="1:22" ht="18.75" customHeight="1" x14ac:dyDescent="0.25">
      <c r="A31" s="213"/>
      <c r="B31" s="213"/>
      <c r="C31" s="213"/>
      <c r="D31" s="213"/>
      <c r="E31" s="213"/>
      <c r="F31" s="213"/>
      <c r="G31" s="213"/>
      <c r="H31" s="93"/>
      <c r="I31" s="93"/>
      <c r="J31" s="93"/>
    </row>
    <row r="32" spans="1:22" ht="217.5" customHeight="1" x14ac:dyDescent="0.25">
      <c r="A32" s="214"/>
      <c r="B32" s="215"/>
      <c r="C32" s="215"/>
      <c r="D32" s="215"/>
      <c r="E32" s="215"/>
      <c r="F32" s="215"/>
      <c r="G32" s="215"/>
      <c r="H32" s="94"/>
      <c r="I32" s="94"/>
      <c r="J32" s="94"/>
    </row>
    <row r="33" spans="1:22" ht="53.25" customHeight="1" x14ac:dyDescent="0.25">
      <c r="A33" s="214"/>
      <c r="B33" s="216"/>
      <c r="C33" s="216"/>
      <c r="D33" s="216"/>
      <c r="E33" s="216"/>
      <c r="F33" s="216"/>
      <c r="G33" s="216"/>
      <c r="H33" s="95"/>
      <c r="I33" s="95"/>
      <c r="J33" s="95"/>
    </row>
    <row r="34" spans="1:22" x14ac:dyDescent="0.25">
      <c r="A34" s="217"/>
      <c r="B34" s="217"/>
      <c r="C34" s="217"/>
      <c r="D34" s="217"/>
      <c r="E34" s="217"/>
      <c r="F34" s="217"/>
      <c r="G34" s="217"/>
    </row>
    <row r="35" spans="1:22" s="12" customFormat="1" x14ac:dyDescent="0.25">
      <c r="A35" s="10"/>
      <c r="B35" s="16"/>
      <c r="D35" s="11"/>
      <c r="G35" s="23"/>
      <c r="H35" s="23"/>
      <c r="I35" s="23"/>
      <c r="J35" s="23"/>
      <c r="K35" s="23"/>
      <c r="L35" s="14"/>
      <c r="M35" s="16"/>
      <c r="N35" s="16"/>
      <c r="O35" s="16"/>
      <c r="P35" s="16"/>
      <c r="Q35" s="16"/>
      <c r="R35" s="16"/>
      <c r="S35" s="16"/>
      <c r="T35" s="16"/>
      <c r="U35" s="16"/>
      <c r="V35" s="16"/>
    </row>
    <row r="39" spans="1:22" s="12" customFormat="1" x14ac:dyDescent="0.25">
      <c r="A39" s="10"/>
      <c r="B39" s="16"/>
      <c r="D39" s="11"/>
      <c r="G39" s="23"/>
      <c r="H39" s="23"/>
      <c r="I39" s="23"/>
      <c r="J39" s="23"/>
      <c r="K39" s="23"/>
      <c r="L39" s="14"/>
      <c r="M39" s="16"/>
      <c r="N39" s="16"/>
      <c r="O39" s="16"/>
      <c r="P39" s="16"/>
      <c r="Q39" s="16"/>
      <c r="R39" s="16"/>
      <c r="S39" s="16"/>
      <c r="T39" s="16"/>
      <c r="U39" s="16"/>
      <c r="V39" s="16"/>
    </row>
  </sheetData>
  <mergeCells count="18">
    <mergeCell ref="A33:G33"/>
    <mergeCell ref="A34:G34"/>
    <mergeCell ref="Q5:V5"/>
    <mergeCell ref="A28:G28"/>
    <mergeCell ref="A29:G29"/>
    <mergeCell ref="A30:G30"/>
    <mergeCell ref="A31:G31"/>
    <mergeCell ref="A32:G32"/>
    <mergeCell ref="A2:V2"/>
    <mergeCell ref="A3:A6"/>
    <mergeCell ref="B3:B6"/>
    <mergeCell ref="C3:L3"/>
    <mergeCell ref="M3:V3"/>
    <mergeCell ref="C4:L4"/>
    <mergeCell ref="M4:V4"/>
    <mergeCell ref="C5:F5"/>
    <mergeCell ref="G5:L5"/>
    <mergeCell ref="M5:P5"/>
  </mergeCells>
  <pageMargins left="0.47244094488188981" right="0.55118110236220474" top="0.82677165354330717" bottom="0.55118110236220474" header="0.31496062992125984" footer="0.19685039370078741"/>
  <pageSetup paperSize="8" scale="5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57"/>
  <sheetViews>
    <sheetView zoomScale="80" zoomScaleNormal="80" zoomScaleSheetLayoutView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defaultColWidth="9" defaultRowHeight="15.75" x14ac:dyDescent="0.25"/>
  <cols>
    <col min="1" max="1" width="11" style="10" customWidth="1"/>
    <col min="2" max="2" width="48.5" style="11" customWidth="1"/>
    <col min="3" max="3" width="9.5" style="2" customWidth="1"/>
    <col min="4" max="5" width="13.875" style="12" customWidth="1"/>
    <col min="6" max="6" width="10" style="16" customWidth="1"/>
    <col min="7" max="7" width="9.875" style="16" customWidth="1"/>
    <col min="8" max="8" width="43.5" style="23" customWidth="1"/>
    <col min="9" max="9" width="13.5" style="16" customWidth="1"/>
    <col min="10" max="10" width="10.875" style="16" customWidth="1"/>
    <col min="11" max="11" width="13.875" style="16" customWidth="1"/>
    <col min="12" max="12" width="16.625" style="16" customWidth="1"/>
    <col min="13" max="13" width="15.125" style="16" customWidth="1"/>
    <col min="14" max="16384" width="9" style="16"/>
  </cols>
  <sheetData>
    <row r="1" spans="1:14" ht="15.75" customHeight="1" x14ac:dyDescent="0.25">
      <c r="F1" s="15"/>
      <c r="G1" s="15"/>
      <c r="H1" s="13" t="str">
        <f>[1]т5!V1</f>
        <v>форма таблиц с официального сайта Минэнерго России</v>
      </c>
    </row>
    <row r="2" spans="1:14" ht="42" customHeight="1" x14ac:dyDescent="0.25">
      <c r="A2" s="234" t="s">
        <v>60</v>
      </c>
      <c r="B2" s="234"/>
      <c r="C2" s="234"/>
      <c r="D2" s="234"/>
      <c r="E2" s="120"/>
      <c r="F2" s="15"/>
      <c r="G2" s="15"/>
      <c r="H2" s="15"/>
    </row>
    <row r="3" spans="1:14" ht="16.5" customHeight="1" x14ac:dyDescent="0.25">
      <c r="A3" s="232" t="s">
        <v>0</v>
      </c>
      <c r="B3" s="232" t="s">
        <v>59</v>
      </c>
      <c r="C3" s="235" t="s">
        <v>48</v>
      </c>
      <c r="D3" s="232" t="s">
        <v>250</v>
      </c>
      <c r="E3" s="232" t="s">
        <v>251</v>
      </c>
      <c r="F3" s="223" t="s">
        <v>166</v>
      </c>
      <c r="G3" s="224"/>
      <c r="H3" s="18" t="s">
        <v>165</v>
      </c>
      <c r="I3" s="19"/>
      <c r="J3" s="20"/>
      <c r="K3" s="19"/>
      <c r="L3" s="15"/>
      <c r="M3" s="19"/>
    </row>
    <row r="4" spans="1:14" ht="62.25" customHeight="1" x14ac:dyDescent="0.25">
      <c r="A4" s="233"/>
      <c r="B4" s="233"/>
      <c r="C4" s="236"/>
      <c r="D4" s="233"/>
      <c r="E4" s="233"/>
      <c r="F4" s="100" t="s">
        <v>175</v>
      </c>
      <c r="G4" s="78" t="s">
        <v>176</v>
      </c>
      <c r="H4" s="17" t="s">
        <v>252</v>
      </c>
      <c r="I4" s="19"/>
      <c r="J4" s="20"/>
      <c r="K4" s="19"/>
      <c r="L4" s="15"/>
      <c r="M4" s="19"/>
    </row>
    <row r="5" spans="1:14" ht="15" customHeight="1" x14ac:dyDescent="0.25">
      <c r="A5" s="121">
        <v>1</v>
      </c>
      <c r="B5" s="21">
        <v>2</v>
      </c>
      <c r="C5" s="122">
        <v>3</v>
      </c>
      <c r="D5" s="17">
        <v>4</v>
      </c>
      <c r="E5" s="17" t="s">
        <v>181</v>
      </c>
      <c r="F5" s="27" t="s">
        <v>178</v>
      </c>
      <c r="G5" s="22" t="s">
        <v>179</v>
      </c>
      <c r="H5" s="22">
        <v>5</v>
      </c>
      <c r="I5" s="14"/>
      <c r="J5" s="23"/>
      <c r="K5" s="14"/>
      <c r="L5" s="23"/>
      <c r="M5" s="14"/>
      <c r="N5" s="23"/>
    </row>
    <row r="6" spans="1:14" ht="45" x14ac:dyDescent="0.25">
      <c r="A6" s="24">
        <v>1</v>
      </c>
      <c r="B6" s="25" t="s">
        <v>61</v>
      </c>
      <c r="C6" s="4">
        <f>т1!L61</f>
        <v>80757.76999999999</v>
      </c>
      <c r="D6" s="26">
        <f>т1!V61</f>
        <v>156498.37760000001</v>
      </c>
      <c r="E6" s="26"/>
      <c r="F6" s="102"/>
      <c r="G6" s="103"/>
      <c r="H6" s="27"/>
      <c r="I6" s="15"/>
    </row>
    <row r="7" spans="1:14" s="83" customFormat="1" x14ac:dyDescent="0.25">
      <c r="A7" s="79" t="s">
        <v>173</v>
      </c>
      <c r="B7" s="80" t="s">
        <v>174</v>
      </c>
      <c r="C7" s="123">
        <f>т1!V60</f>
        <v>0</v>
      </c>
      <c r="D7" s="81">
        <v>0</v>
      </c>
      <c r="E7" s="81"/>
      <c r="F7" s="104"/>
      <c r="G7" s="105"/>
      <c r="H7" s="98"/>
      <c r="I7" s="82"/>
    </row>
    <row r="8" spans="1:14" x14ac:dyDescent="0.25">
      <c r="A8" s="24">
        <v>2</v>
      </c>
      <c r="B8" s="28" t="s">
        <v>202</v>
      </c>
      <c r="C8" s="29">
        <f>C6*20%</f>
        <v>16151.553999999998</v>
      </c>
      <c r="D8" s="29">
        <f>D6*20%</f>
        <v>31299.675520000004</v>
      </c>
      <c r="E8" s="29"/>
      <c r="F8" s="102"/>
      <c r="G8" s="103"/>
      <c r="H8" s="22"/>
      <c r="I8" s="15"/>
    </row>
    <row r="9" spans="1:14" s="83" customFormat="1" x14ac:dyDescent="0.25">
      <c r="A9" s="79" t="s">
        <v>91</v>
      </c>
      <c r="B9" s="80" t="s">
        <v>174</v>
      </c>
      <c r="C9" s="84">
        <f>C7*0.2</f>
        <v>0</v>
      </c>
      <c r="D9" s="84">
        <v>0</v>
      </c>
      <c r="E9" s="84"/>
      <c r="F9" s="104"/>
      <c r="G9" s="105"/>
      <c r="H9" s="85"/>
      <c r="I9" s="82"/>
    </row>
    <row r="10" spans="1:14" s="87" customFormat="1" ht="76.5" x14ac:dyDescent="0.25">
      <c r="A10" s="32">
        <v>3</v>
      </c>
      <c r="B10" s="34" t="s">
        <v>253</v>
      </c>
      <c r="C10" s="31">
        <f>C6+C8</f>
        <v>96909.323999999993</v>
      </c>
      <c r="D10" s="31">
        <f>D6+D8</f>
        <v>187798.05312</v>
      </c>
      <c r="E10" s="31"/>
      <c r="F10" s="106"/>
      <c r="G10" s="107"/>
      <c r="H10" s="77" t="s">
        <v>279</v>
      </c>
      <c r="I10" s="86"/>
    </row>
    <row r="11" spans="1:14" s="91" customFormat="1" x14ac:dyDescent="0.25">
      <c r="A11" s="88" t="s">
        <v>93</v>
      </c>
      <c r="B11" s="89" t="s">
        <v>174</v>
      </c>
      <c r="C11" s="90">
        <f>C7+C9</f>
        <v>0</v>
      </c>
      <c r="D11" s="90">
        <f>D7+D9</f>
        <v>0</v>
      </c>
      <c r="E11" s="90"/>
      <c r="F11" s="108"/>
      <c r="G11" s="109"/>
      <c r="H11" s="99" t="s">
        <v>177</v>
      </c>
      <c r="I11" s="40"/>
    </row>
    <row r="12" spans="1:14" s="87" customFormat="1" ht="29.25" customHeight="1" x14ac:dyDescent="0.25">
      <c r="A12" s="32" t="s">
        <v>180</v>
      </c>
      <c r="B12" s="34" t="s">
        <v>164</v>
      </c>
      <c r="C12" s="124"/>
      <c r="D12" s="31"/>
      <c r="E12" s="31"/>
      <c r="F12" s="106"/>
      <c r="G12" s="106"/>
      <c r="H12" s="92"/>
      <c r="I12" s="125"/>
    </row>
    <row r="13" spans="1:14" s="101" customFormat="1" ht="31.5" x14ac:dyDescent="0.25">
      <c r="A13" s="32" t="s">
        <v>163</v>
      </c>
      <c r="B13" s="34" t="s">
        <v>254</v>
      </c>
      <c r="C13" s="126">
        <f>C10+C12</f>
        <v>96909.323999999993</v>
      </c>
      <c r="D13" s="126">
        <f>D10+D12</f>
        <v>187798.05312</v>
      </c>
      <c r="E13" s="31"/>
      <c r="F13" s="127"/>
      <c r="G13" s="127"/>
      <c r="H13" s="77" t="s">
        <v>255</v>
      </c>
      <c r="I13" s="86"/>
    </row>
    <row r="14" spans="1:14" x14ac:dyDescent="0.25">
      <c r="A14" s="24"/>
      <c r="B14" s="28" t="s">
        <v>166</v>
      </c>
      <c r="C14" s="119"/>
      <c r="D14" s="31"/>
      <c r="E14" s="31"/>
      <c r="F14" s="102"/>
      <c r="G14" s="102"/>
      <c r="H14" s="56"/>
      <c r="I14" s="15"/>
    </row>
    <row r="15" spans="1:14" x14ac:dyDescent="0.25">
      <c r="A15" s="24"/>
      <c r="B15" s="28" t="s">
        <v>248</v>
      </c>
      <c r="C15" s="128">
        <f>C10+C11</f>
        <v>96909.323999999993</v>
      </c>
      <c r="D15" s="128"/>
      <c r="E15" s="29"/>
      <c r="F15" s="102">
        <f>D15/2</f>
        <v>0</v>
      </c>
      <c r="G15" s="102">
        <f>D15/2</f>
        <v>0</v>
      </c>
      <c r="H15" s="18"/>
      <c r="I15" s="15"/>
    </row>
    <row r="16" spans="1:14" x14ac:dyDescent="0.25">
      <c r="A16" s="24"/>
      <c r="B16" s="28" t="s">
        <v>249</v>
      </c>
      <c r="C16" s="128"/>
      <c r="D16" s="29">
        <f>C15</f>
        <v>96909.323999999993</v>
      </c>
      <c r="E16" s="29"/>
      <c r="F16" s="102">
        <f>D16/2</f>
        <v>48454.661999999997</v>
      </c>
      <c r="G16" s="102">
        <f t="shared" ref="G16:G18" si="0">F16</f>
        <v>48454.661999999997</v>
      </c>
      <c r="H16" s="56"/>
      <c r="I16" s="15"/>
    </row>
    <row r="17" spans="1:9" x14ac:dyDescent="0.25">
      <c r="A17" s="24"/>
      <c r="B17" s="28" t="s">
        <v>256</v>
      </c>
      <c r="C17" s="128"/>
      <c r="D17" s="29">
        <f>C15</f>
        <v>96909.323999999993</v>
      </c>
      <c r="E17" s="29"/>
      <c r="F17" s="102">
        <f>D17/2</f>
        <v>48454.661999999997</v>
      </c>
      <c r="G17" s="102">
        <f t="shared" si="0"/>
        <v>48454.661999999997</v>
      </c>
      <c r="H17" s="18"/>
      <c r="I17" s="15"/>
    </row>
    <row r="18" spans="1:9" x14ac:dyDescent="0.25">
      <c r="A18" s="24"/>
      <c r="B18" s="28" t="s">
        <v>257</v>
      </c>
      <c r="C18" s="128"/>
      <c r="D18" s="29">
        <f>C15</f>
        <v>96909.323999999993</v>
      </c>
      <c r="E18" s="29"/>
      <c r="F18" s="102">
        <f>D18/2</f>
        <v>48454.661999999997</v>
      </c>
      <c r="G18" s="102">
        <f t="shared" si="0"/>
        <v>48454.661999999997</v>
      </c>
      <c r="H18" s="54"/>
      <c r="I18" s="15"/>
    </row>
    <row r="19" spans="1:9" ht="31.5" x14ac:dyDescent="0.25">
      <c r="A19" s="32" t="s">
        <v>146</v>
      </c>
      <c r="B19" s="33" t="s">
        <v>171</v>
      </c>
      <c r="C19" s="116">
        <f>SUM(C21:C25)</f>
        <v>453578.04991426057</v>
      </c>
      <c r="D19" s="116">
        <f>SUM(D21:D25)</f>
        <v>347000.905509067</v>
      </c>
      <c r="E19" s="31"/>
      <c r="F19" s="102"/>
      <c r="G19" s="103"/>
      <c r="H19" s="18" t="s">
        <v>258</v>
      </c>
      <c r="I19" s="15"/>
    </row>
    <row r="20" spans="1:9" x14ac:dyDescent="0.25">
      <c r="A20" s="24"/>
      <c r="B20" s="28" t="s">
        <v>166</v>
      </c>
      <c r="C20" s="29"/>
      <c r="D20" s="30"/>
      <c r="E20" s="29"/>
      <c r="F20" s="102"/>
      <c r="G20" s="103"/>
      <c r="H20" s="22"/>
      <c r="I20" s="15"/>
    </row>
    <row r="21" spans="1:9" x14ac:dyDescent="0.25">
      <c r="A21" s="24"/>
      <c r="B21" s="28" t="s">
        <v>203</v>
      </c>
      <c r="C21" s="29">
        <f>C13*E21</f>
        <v>106577.14440519355</v>
      </c>
      <c r="D21" s="29">
        <f>F21+G21</f>
        <v>0</v>
      </c>
      <c r="E21" s="111">
        <f>C27/2+C27*C28/2</f>
        <v>1.0997615090699999</v>
      </c>
      <c r="F21" s="102">
        <f>F15*E21</f>
        <v>0</v>
      </c>
      <c r="G21" s="102">
        <f>G15*$E21</f>
        <v>0</v>
      </c>
      <c r="H21" s="225" t="s">
        <v>172</v>
      </c>
      <c r="I21" s="15"/>
    </row>
    <row r="22" spans="1:9" x14ac:dyDescent="0.25">
      <c r="A22" s="24"/>
      <c r="B22" s="28" t="s">
        <v>204</v>
      </c>
      <c r="C22" s="29">
        <f>F22+G22</f>
        <v>111144.20907075888</v>
      </c>
      <c r="D22" s="29">
        <f>F22+G22</f>
        <v>111144.20907075888</v>
      </c>
      <c r="E22" s="111">
        <f>C27*C28/2+C27*C28*C29/2</f>
        <v>1.1468887046488827</v>
      </c>
      <c r="F22" s="102">
        <f>F16*E22</f>
        <v>55572.10453537944</v>
      </c>
      <c r="G22" s="102">
        <f>G16*$E22</f>
        <v>55572.10453537944</v>
      </c>
      <c r="H22" s="226"/>
      <c r="I22" s="15"/>
    </row>
    <row r="23" spans="1:9" x14ac:dyDescent="0.25">
      <c r="A23" s="24"/>
      <c r="B23" s="28" t="s">
        <v>259</v>
      </c>
      <c r="C23" s="29">
        <f t="shared" ref="C23:D25" si="1">F23+G23</f>
        <v>115613.76072935243</v>
      </c>
      <c r="D23" s="29">
        <f>F23+G23</f>
        <v>115613.76072935243</v>
      </c>
      <c r="E23" s="111">
        <f>C27*C28*C29/2+C27*C28*C29*C30/2</f>
        <v>1.1930096708687437</v>
      </c>
      <c r="F23" s="102">
        <f>F17*E23</f>
        <v>57806.880364676217</v>
      </c>
      <c r="G23" s="102">
        <f>G17*$E23</f>
        <v>57806.880364676217</v>
      </c>
      <c r="H23" s="226"/>
      <c r="I23" s="15"/>
    </row>
    <row r="24" spans="1:9" x14ac:dyDescent="0.25">
      <c r="A24" s="24"/>
      <c r="B24" s="28" t="s">
        <v>260</v>
      </c>
      <c r="C24" s="29">
        <f t="shared" si="1"/>
        <v>120242.9357089557</v>
      </c>
      <c r="D24" s="29">
        <f>F24+G24</f>
        <v>120242.9357089557</v>
      </c>
      <c r="E24" s="111">
        <f>C27*C28*C29*C30/2+C27*C28*C29*C30*C31/2</f>
        <v>1.2407777780903282</v>
      </c>
      <c r="F24" s="102">
        <f>F18*E24</f>
        <v>60121.467854477851</v>
      </c>
      <c r="G24" s="102">
        <f>G18*$E24</f>
        <v>60121.467854477851</v>
      </c>
      <c r="H24" s="226"/>
      <c r="I24" s="15"/>
    </row>
    <row r="25" spans="1:9" x14ac:dyDescent="0.25">
      <c r="A25" s="24"/>
      <c r="B25" s="28" t="s">
        <v>261</v>
      </c>
      <c r="C25" s="29">
        <f t="shared" si="1"/>
        <v>0</v>
      </c>
      <c r="D25" s="29">
        <f t="shared" si="1"/>
        <v>0</v>
      </c>
      <c r="E25" s="111">
        <f>C27*C28*C29*C30*C31/2+C27*C28*C29*C30*C31*C32/2</f>
        <v>1.2904585203250651</v>
      </c>
      <c r="F25" s="102">
        <f>F19*E25</f>
        <v>0</v>
      </c>
      <c r="G25" s="102">
        <f>G19*$E25</f>
        <v>0</v>
      </c>
      <c r="H25" s="227"/>
      <c r="I25" s="15"/>
    </row>
    <row r="26" spans="1:9" s="87" customFormat="1" ht="31.5" x14ac:dyDescent="0.25">
      <c r="A26" s="32" t="s">
        <v>167</v>
      </c>
      <c r="B26" s="34" t="s">
        <v>169</v>
      </c>
      <c r="C26" s="129"/>
      <c r="D26" s="31"/>
      <c r="E26" s="31"/>
      <c r="F26" s="106"/>
      <c r="G26" s="107"/>
      <c r="H26" s="92" t="s">
        <v>170</v>
      </c>
      <c r="I26" s="86"/>
    </row>
    <row r="27" spans="1:9" s="87" customFormat="1" ht="24.75" x14ac:dyDescent="0.25">
      <c r="A27" s="32"/>
      <c r="B27" s="28" t="s">
        <v>205</v>
      </c>
      <c r="C27" s="130">
        <v>1.07534</v>
      </c>
      <c r="D27" s="31">
        <v>1.07534</v>
      </c>
      <c r="E27" s="31"/>
      <c r="F27" s="106"/>
      <c r="G27" s="107"/>
      <c r="H27" s="131" t="s">
        <v>262</v>
      </c>
      <c r="I27" s="86"/>
    </row>
    <row r="28" spans="1:9" ht="50.1" customHeight="1" x14ac:dyDescent="0.25">
      <c r="A28" s="24"/>
      <c r="B28" s="28" t="s">
        <v>206</v>
      </c>
      <c r="C28" s="35">
        <v>1.0454210000000002</v>
      </c>
      <c r="D28" s="132">
        <v>1.0454210000000002</v>
      </c>
      <c r="E28" s="35"/>
      <c r="F28" s="102"/>
      <c r="G28" s="103"/>
      <c r="H28" s="228" t="s">
        <v>280</v>
      </c>
      <c r="I28" s="15"/>
    </row>
    <row r="29" spans="1:9" ht="47.45" customHeight="1" x14ac:dyDescent="0.25">
      <c r="A29" s="24"/>
      <c r="B29" s="28" t="s">
        <v>207</v>
      </c>
      <c r="C29" s="35">
        <v>1.040395</v>
      </c>
      <c r="D29" s="132">
        <v>1.040395</v>
      </c>
      <c r="E29" s="35"/>
      <c r="F29" s="102"/>
      <c r="G29" s="103"/>
      <c r="H29" s="229"/>
      <c r="I29" s="15"/>
    </row>
    <row r="30" spans="1:9" ht="48" customHeight="1" x14ac:dyDescent="0.25">
      <c r="A30" s="24"/>
      <c r="B30" s="28" t="s">
        <v>263</v>
      </c>
      <c r="C30" s="35">
        <v>1.0400400000000001</v>
      </c>
      <c r="D30" s="132">
        <v>1.0400400000000001</v>
      </c>
      <c r="E30" s="35"/>
      <c r="F30" s="102"/>
      <c r="G30" s="103"/>
      <c r="H30" s="230"/>
      <c r="I30" s="15"/>
    </row>
    <row r="31" spans="1:9" ht="18.600000000000001" customHeight="1" x14ac:dyDescent="0.25">
      <c r="A31" s="24"/>
      <c r="B31" s="28" t="s">
        <v>264</v>
      </c>
      <c r="C31" s="35">
        <v>1.0400400000000001</v>
      </c>
      <c r="D31" s="132">
        <v>1.0400400000000001</v>
      </c>
      <c r="E31" s="35"/>
      <c r="F31" s="102"/>
      <c r="G31" s="103"/>
      <c r="H31" s="36" t="s">
        <v>168</v>
      </c>
      <c r="I31" s="15"/>
    </row>
    <row r="32" spans="1:9" ht="18.600000000000001" customHeight="1" x14ac:dyDescent="0.25">
      <c r="A32" s="24"/>
      <c r="B32" s="28" t="s">
        <v>265</v>
      </c>
      <c r="C32" s="130">
        <v>1.0400400000000001</v>
      </c>
      <c r="D32" s="132">
        <v>1.0400400000000001</v>
      </c>
      <c r="E32" s="35"/>
      <c r="F32" s="102"/>
      <c r="G32" s="103"/>
      <c r="H32" s="36" t="s">
        <v>168</v>
      </c>
      <c r="I32" s="15"/>
    </row>
    <row r="33" spans="1:8" ht="33.75" x14ac:dyDescent="0.25">
      <c r="A33" s="24" t="s">
        <v>147</v>
      </c>
      <c r="B33" s="37" t="s">
        <v>266</v>
      </c>
      <c r="C33" s="133"/>
      <c r="D33" s="29"/>
      <c r="E33" s="38"/>
      <c r="F33" s="103"/>
      <c r="G33" s="103" t="s">
        <v>56</v>
      </c>
      <c r="H33" s="39"/>
    </row>
    <row r="34" spans="1:8" ht="18.75" x14ac:dyDescent="0.25">
      <c r="A34" s="24" t="s">
        <v>148</v>
      </c>
      <c r="B34" s="37" t="s">
        <v>145</v>
      </c>
      <c r="C34" s="29">
        <f>C19</f>
        <v>453578.04991426057</v>
      </c>
      <c r="D34" s="29">
        <f>D19</f>
        <v>347000.905509067</v>
      </c>
      <c r="E34" s="38"/>
      <c r="F34" s="103"/>
      <c r="G34" s="103"/>
      <c r="H34" s="39"/>
    </row>
    <row r="35" spans="1:8" ht="48.75" x14ac:dyDescent="0.25">
      <c r="A35" s="24" t="s">
        <v>144</v>
      </c>
      <c r="B35" s="37" t="s">
        <v>62</v>
      </c>
      <c r="C35" s="134">
        <f>C34</f>
        <v>453578.04991426057</v>
      </c>
      <c r="D35" s="134">
        <f>D34</f>
        <v>347000.905509067</v>
      </c>
      <c r="E35" s="135"/>
      <c r="F35" s="136"/>
      <c r="G35" s="136"/>
      <c r="H35" s="39"/>
    </row>
    <row r="36" spans="1:8" ht="18" x14ac:dyDescent="0.25">
      <c r="A36" s="24" t="s">
        <v>57</v>
      </c>
      <c r="B36" s="41" t="s">
        <v>219</v>
      </c>
      <c r="C36" s="137">
        <v>0</v>
      </c>
      <c r="D36" s="137">
        <v>41762</v>
      </c>
      <c r="E36" s="38"/>
      <c r="F36" s="110"/>
      <c r="G36" s="110"/>
      <c r="H36" s="39"/>
    </row>
    <row r="37" spans="1:8" ht="18" x14ac:dyDescent="0.25">
      <c r="A37" s="24" t="s">
        <v>58</v>
      </c>
      <c r="B37" s="41" t="s">
        <v>220</v>
      </c>
      <c r="C37" s="137">
        <v>0</v>
      </c>
      <c r="D37" s="137">
        <v>26124</v>
      </c>
      <c r="E37" s="38"/>
      <c r="F37" s="110"/>
      <c r="G37" s="110"/>
      <c r="H37" s="39"/>
    </row>
    <row r="38" spans="1:8" ht="18" x14ac:dyDescent="0.25">
      <c r="A38" s="24" t="s">
        <v>63</v>
      </c>
      <c r="B38" s="41" t="s">
        <v>267</v>
      </c>
      <c r="C38" s="137">
        <f t="shared" ref="C38" si="2">C23</f>
        <v>115613.76072935243</v>
      </c>
      <c r="D38" s="137">
        <f t="shared" ref="D38" si="3">D23</f>
        <v>115613.76072935243</v>
      </c>
      <c r="E38" s="38"/>
      <c r="F38" s="110"/>
      <c r="G38" s="110"/>
      <c r="H38" s="39"/>
    </row>
    <row r="39" spans="1:8" ht="18" x14ac:dyDescent="0.25">
      <c r="A39" s="24" t="s">
        <v>161</v>
      </c>
      <c r="B39" s="41" t="s">
        <v>268</v>
      </c>
      <c r="C39" s="137">
        <v>0</v>
      </c>
      <c r="D39" s="137">
        <v>0</v>
      </c>
      <c r="E39" s="38"/>
      <c r="F39" s="110"/>
      <c r="G39" s="110"/>
      <c r="H39" s="39"/>
    </row>
    <row r="40" spans="1:8" ht="18" x14ac:dyDescent="0.25">
      <c r="A40" s="24" t="s">
        <v>162</v>
      </c>
      <c r="B40" s="41" t="s">
        <v>269</v>
      </c>
      <c r="C40" s="137">
        <v>0</v>
      </c>
      <c r="D40" s="137">
        <v>0</v>
      </c>
      <c r="E40" s="38"/>
      <c r="F40" s="110"/>
      <c r="G40" s="110"/>
      <c r="H40" s="39"/>
    </row>
    <row r="41" spans="1:8" x14ac:dyDescent="0.25">
      <c r="A41" s="42"/>
      <c r="B41" s="43"/>
      <c r="C41" s="6"/>
    </row>
    <row r="42" spans="1:8" ht="18" x14ac:dyDescent="0.25">
      <c r="A42" s="231" t="s">
        <v>127</v>
      </c>
      <c r="B42" s="231"/>
      <c r="C42" s="231"/>
      <c r="D42" s="231"/>
      <c r="E42" s="96"/>
    </row>
    <row r="43" spans="1:8" ht="21" customHeight="1" x14ac:dyDescent="0.25">
      <c r="A43" s="222" t="s">
        <v>124</v>
      </c>
      <c r="B43" s="222"/>
      <c r="C43" s="222"/>
      <c r="D43" s="222"/>
      <c r="E43" s="222"/>
      <c r="F43" s="222"/>
      <c r="G43" s="222"/>
      <c r="H43" s="222"/>
    </row>
    <row r="44" spans="1:8" ht="19.5" customHeight="1" x14ac:dyDescent="0.25">
      <c r="A44" s="222" t="s">
        <v>125</v>
      </c>
      <c r="B44" s="222"/>
      <c r="C44" s="222"/>
      <c r="D44" s="222"/>
      <c r="E44" s="97"/>
      <c r="H44" s="23" t="s">
        <v>56</v>
      </c>
    </row>
    <row r="45" spans="1:8" ht="45.75" customHeight="1" x14ac:dyDescent="0.25">
      <c r="A45" s="222" t="s">
        <v>126</v>
      </c>
      <c r="B45" s="222"/>
      <c r="C45" s="222"/>
      <c r="D45" s="222"/>
      <c r="E45" s="222"/>
      <c r="F45" s="222"/>
      <c r="G45" s="222"/>
      <c r="H45" s="222"/>
    </row>
    <row r="46" spans="1:8" ht="18.75" customHeight="1" x14ac:dyDescent="0.25">
      <c r="A46" s="218"/>
      <c r="B46" s="218"/>
      <c r="C46" s="218"/>
      <c r="D46" s="218"/>
      <c r="E46" s="43"/>
    </row>
    <row r="47" spans="1:8" ht="41.25" customHeight="1" x14ac:dyDescent="0.25">
      <c r="A47" s="218"/>
      <c r="B47" s="218"/>
      <c r="C47" s="218"/>
      <c r="D47" s="218"/>
      <c r="E47" s="43"/>
    </row>
    <row r="48" spans="1:8" ht="38.25" customHeight="1" x14ac:dyDescent="0.25">
      <c r="A48" s="218"/>
      <c r="B48" s="218"/>
      <c r="C48" s="218"/>
      <c r="D48" s="218"/>
      <c r="E48" s="43"/>
      <c r="H48" s="44"/>
    </row>
    <row r="49" spans="1:5" ht="18.75" customHeight="1" x14ac:dyDescent="0.25">
      <c r="A49" s="213"/>
      <c r="B49" s="213"/>
      <c r="C49" s="213"/>
      <c r="D49" s="213"/>
      <c r="E49" s="93"/>
    </row>
    <row r="50" spans="1:5" ht="217.5" customHeight="1" x14ac:dyDescent="0.25">
      <c r="A50" s="214"/>
      <c r="B50" s="215"/>
      <c r="C50" s="215"/>
      <c r="D50" s="215"/>
      <c r="E50" s="94"/>
    </row>
    <row r="51" spans="1:5" ht="53.25" customHeight="1" x14ac:dyDescent="0.25">
      <c r="A51" s="214"/>
      <c r="B51" s="216"/>
      <c r="C51" s="216"/>
      <c r="D51" s="216"/>
      <c r="E51" s="95"/>
    </row>
    <row r="52" spans="1:5" x14ac:dyDescent="0.25">
      <c r="A52" s="217"/>
      <c r="B52" s="217"/>
      <c r="C52" s="217"/>
      <c r="D52" s="217"/>
      <c r="E52" s="23"/>
    </row>
    <row r="53" spans="1:5" x14ac:dyDescent="0.25">
      <c r="B53" s="44"/>
    </row>
    <row r="57" spans="1:5" x14ac:dyDescent="0.25">
      <c r="B57" s="44"/>
    </row>
  </sheetData>
  <mergeCells count="20">
    <mergeCell ref="A44:D44"/>
    <mergeCell ref="A2:D2"/>
    <mergeCell ref="A3:A4"/>
    <mergeCell ref="B3:B4"/>
    <mergeCell ref="C3:C4"/>
    <mergeCell ref="D3:D4"/>
    <mergeCell ref="F3:G3"/>
    <mergeCell ref="H21:H25"/>
    <mergeCell ref="H28:H30"/>
    <mergeCell ref="A42:D42"/>
    <mergeCell ref="A43:H43"/>
    <mergeCell ref="E3:E4"/>
    <mergeCell ref="A51:D51"/>
    <mergeCell ref="A52:D52"/>
    <mergeCell ref="A45:H45"/>
    <mergeCell ref="A46:D46"/>
    <mergeCell ref="A47:D47"/>
    <mergeCell ref="A48:D48"/>
    <mergeCell ref="A49:D49"/>
    <mergeCell ref="A50:D50"/>
  </mergeCells>
  <pageMargins left="0.47244094488188981" right="0.55118110236220474" top="0.82677165354330717" bottom="0.55118110236220474" header="0.31496062992125984" footer="0.19685039370078741"/>
  <pageSetup paperSize="8" scale="77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'т6 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'т6 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1</cp:lastModifiedBy>
  <cp:lastPrinted>2016-10-04T12:56:04Z</cp:lastPrinted>
  <dcterms:created xsi:type="dcterms:W3CDTF">2009-07-27T10:10:26Z</dcterms:created>
  <dcterms:modified xsi:type="dcterms:W3CDTF">2025-04-30T06:22:29Z</dcterms:modified>
</cp:coreProperties>
</file>